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SEI_000\Desktop\"/>
    </mc:Choice>
  </mc:AlternateContent>
  <bookViews>
    <workbookView xWindow="0" yWindow="0" windowWidth="23970" windowHeight="10170"/>
  </bookViews>
  <sheets>
    <sheet name="Truck #1" sheetId="2" r:id="rId1"/>
    <sheet name="Truck #2" sheetId="3" r:id="rId2"/>
    <sheet name="Truck #3" sheetId="7" r:id="rId3"/>
    <sheet name="Truck 4" sheetId="8" r:id="rId4"/>
    <sheet name="Supplies &amp; Repairs" sheetId="5" r:id="rId5"/>
    <sheet name="Overhead" sheetId="9" r:id="rId6"/>
    <sheet name="TOTALS" sheetId="6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5" i="7" l="1"/>
  <c r="I55" i="8"/>
  <c r="I55" i="3"/>
  <c r="F20" i="6" l="1"/>
  <c r="D30" i="9"/>
  <c r="D29" i="9"/>
  <c r="D28" i="9"/>
  <c r="D27" i="9"/>
  <c r="D26" i="9"/>
  <c r="D25" i="9"/>
  <c r="D24" i="9"/>
  <c r="D23" i="9"/>
  <c r="D22" i="9"/>
  <c r="D21" i="9"/>
  <c r="D20" i="9"/>
  <c r="L65" i="8"/>
  <c r="K65" i="8"/>
  <c r="E65" i="8" s="1"/>
  <c r="F65" i="8" s="1"/>
  <c r="I65" i="8" s="1"/>
  <c r="H65" i="8" s="1"/>
  <c r="L64" i="8"/>
  <c r="E64" i="8" s="1"/>
  <c r="F64" i="8" s="1"/>
  <c r="I64" i="8" s="1"/>
  <c r="H64" i="8" s="1"/>
  <c r="K64" i="8"/>
  <c r="L63" i="8"/>
  <c r="K63" i="8"/>
  <c r="E63" i="8" s="1"/>
  <c r="F63" i="8" s="1"/>
  <c r="I63" i="8" s="1"/>
  <c r="H63" i="8" s="1"/>
  <c r="L62" i="8"/>
  <c r="K62" i="8"/>
  <c r="E62" i="8"/>
  <c r="F62" i="8" s="1"/>
  <c r="I62" i="8" s="1"/>
  <c r="H62" i="8" s="1"/>
  <c r="L61" i="8"/>
  <c r="E61" i="8" s="1"/>
  <c r="F61" i="8" s="1"/>
  <c r="I61" i="8" s="1"/>
  <c r="H61" i="8" s="1"/>
  <c r="K61" i="8"/>
  <c r="L60" i="8"/>
  <c r="K60" i="8"/>
  <c r="E60" i="8" s="1"/>
  <c r="F60" i="8" s="1"/>
  <c r="D58" i="8"/>
  <c r="B58" i="8"/>
  <c r="L55" i="8"/>
  <c r="H55" i="8"/>
  <c r="K54" i="8"/>
  <c r="I54" i="8"/>
  <c r="L54" i="8" s="1"/>
  <c r="H54" i="8"/>
  <c r="I53" i="8"/>
  <c r="L53" i="8" s="1"/>
  <c r="I52" i="8"/>
  <c r="L52" i="8" s="1"/>
  <c r="H52" i="8"/>
  <c r="I51" i="8"/>
  <c r="L51" i="8" s="1"/>
  <c r="K50" i="8"/>
  <c r="I50" i="8"/>
  <c r="L50" i="8" s="1"/>
  <c r="H50" i="8"/>
  <c r="I49" i="8"/>
  <c r="L49" i="8" s="1"/>
  <c r="I48" i="8"/>
  <c r="L48" i="8" s="1"/>
  <c r="I47" i="8"/>
  <c r="L47" i="8" s="1"/>
  <c r="I46" i="8"/>
  <c r="L46" i="8" s="1"/>
  <c r="I45" i="8"/>
  <c r="L45" i="8" s="1"/>
  <c r="I44" i="8"/>
  <c r="L44" i="8" s="1"/>
  <c r="I43" i="8"/>
  <c r="L43" i="8" s="1"/>
  <c r="K42" i="8"/>
  <c r="I42" i="8"/>
  <c r="L42" i="8" s="1"/>
  <c r="E40" i="8"/>
  <c r="J27" i="6" s="1"/>
  <c r="D27" i="6" s="1"/>
  <c r="D40" i="8"/>
  <c r="L36" i="8"/>
  <c r="K36" i="8" s="1"/>
  <c r="I36" i="8"/>
  <c r="H36" i="8" s="1"/>
  <c r="L35" i="8"/>
  <c r="K35" i="8" s="1"/>
  <c r="I35" i="8"/>
  <c r="H35" i="8" s="1"/>
  <c r="L34" i="8"/>
  <c r="K34" i="8" s="1"/>
  <c r="I34" i="8"/>
  <c r="H34" i="8" s="1"/>
  <c r="L33" i="8"/>
  <c r="K33" i="8" s="1"/>
  <c r="I33" i="8"/>
  <c r="H33" i="8" s="1"/>
  <c r="L32" i="8"/>
  <c r="K32" i="8" s="1"/>
  <c r="I32" i="8"/>
  <c r="H32" i="8" s="1"/>
  <c r="L31" i="8"/>
  <c r="K31" i="8" s="1"/>
  <c r="I31" i="8"/>
  <c r="H31" i="8" s="1"/>
  <c r="L30" i="8"/>
  <c r="K30" i="8" s="1"/>
  <c r="I30" i="8"/>
  <c r="H30" i="8" s="1"/>
  <c r="L29" i="8"/>
  <c r="K29" i="8" s="1"/>
  <c r="I29" i="8"/>
  <c r="H29" i="8" s="1"/>
  <c r="L28" i="8"/>
  <c r="K28" i="8" s="1"/>
  <c r="I28" i="8"/>
  <c r="H28" i="8" s="1"/>
  <c r="L26" i="8"/>
  <c r="K26" i="8" s="1"/>
  <c r="I26" i="8"/>
  <c r="H26" i="8" s="1"/>
  <c r="L25" i="8"/>
  <c r="K25" i="8" s="1"/>
  <c r="I25" i="8"/>
  <c r="H25" i="8" s="1"/>
  <c r="L24" i="8"/>
  <c r="K24" i="8" s="1"/>
  <c r="I24" i="8"/>
  <c r="H24" i="8" s="1"/>
  <c r="L23" i="8"/>
  <c r="K23" i="8" s="1"/>
  <c r="I23" i="8"/>
  <c r="H23" i="8" s="1"/>
  <c r="L22" i="8"/>
  <c r="K22" i="8" s="1"/>
  <c r="I22" i="8"/>
  <c r="H22" i="8" s="1"/>
  <c r="L21" i="8"/>
  <c r="K21" i="8" s="1"/>
  <c r="I21" i="8"/>
  <c r="H21" i="8" s="1"/>
  <c r="L20" i="8"/>
  <c r="K20" i="8" s="1"/>
  <c r="I20" i="8"/>
  <c r="H20" i="8" s="1"/>
  <c r="L19" i="8"/>
  <c r="K19" i="8" s="1"/>
  <c r="I19" i="8"/>
  <c r="H19" i="8" s="1"/>
  <c r="L18" i="8"/>
  <c r="K18" i="8" s="1"/>
  <c r="I18" i="8"/>
  <c r="H18" i="8" s="1"/>
  <c r="L17" i="8"/>
  <c r="K17" i="8" s="1"/>
  <c r="I17" i="8"/>
  <c r="H17" i="8" s="1"/>
  <c r="L16" i="8"/>
  <c r="K16" i="8" s="1"/>
  <c r="I16" i="8"/>
  <c r="H16" i="8" s="1"/>
  <c r="L15" i="8"/>
  <c r="K15" i="8" s="1"/>
  <c r="I15" i="8"/>
  <c r="H15" i="8" s="1"/>
  <c r="L14" i="8"/>
  <c r="K14" i="8" s="1"/>
  <c r="I14" i="8"/>
  <c r="H14" i="8" s="1"/>
  <c r="L13" i="8"/>
  <c r="K13" i="8" s="1"/>
  <c r="I13" i="8"/>
  <c r="H13" i="8" s="1"/>
  <c r="L12" i="8"/>
  <c r="K12" i="8" s="1"/>
  <c r="I12" i="8"/>
  <c r="H12" i="8" s="1"/>
  <c r="L11" i="8"/>
  <c r="K11" i="8" s="1"/>
  <c r="I11" i="8"/>
  <c r="H11" i="8" s="1"/>
  <c r="L10" i="8"/>
  <c r="K10" i="8" s="1"/>
  <c r="I10" i="8"/>
  <c r="H10" i="8" s="1"/>
  <c r="L9" i="8"/>
  <c r="K9" i="8" s="1"/>
  <c r="I9" i="8"/>
  <c r="H9" i="8" s="1"/>
  <c r="L8" i="8"/>
  <c r="K8" i="8" s="1"/>
  <c r="I8" i="8"/>
  <c r="H8" i="8" s="1"/>
  <c r="L7" i="8"/>
  <c r="K7" i="8" s="1"/>
  <c r="I7" i="8"/>
  <c r="H7" i="8" s="1"/>
  <c r="L6" i="8"/>
  <c r="K6" i="8" s="1"/>
  <c r="I6" i="8"/>
  <c r="H6" i="8" s="1"/>
  <c r="L5" i="8"/>
  <c r="K5" i="8" s="1"/>
  <c r="I5" i="8"/>
  <c r="H5" i="8" s="1"/>
  <c r="L4" i="8"/>
  <c r="K4" i="8" s="1"/>
  <c r="I4" i="8"/>
  <c r="H4" i="8" s="1"/>
  <c r="L65" i="7"/>
  <c r="K65" i="7"/>
  <c r="E65" i="7" s="1"/>
  <c r="F65" i="7" s="1"/>
  <c r="I65" i="7" s="1"/>
  <c r="H65" i="7" s="1"/>
  <c r="L64" i="7"/>
  <c r="K64" i="7"/>
  <c r="E64" i="7" s="1"/>
  <c r="F64" i="7" s="1"/>
  <c r="I64" i="7" s="1"/>
  <c r="H64" i="7" s="1"/>
  <c r="L63" i="7"/>
  <c r="K63" i="7"/>
  <c r="E63" i="7"/>
  <c r="F63" i="7" s="1"/>
  <c r="I63" i="7" s="1"/>
  <c r="H63" i="7" s="1"/>
  <c r="L62" i="7"/>
  <c r="K62" i="7"/>
  <c r="E62" i="7" s="1"/>
  <c r="F62" i="7" s="1"/>
  <c r="I62" i="7" s="1"/>
  <c r="H62" i="7" s="1"/>
  <c r="L61" i="7"/>
  <c r="K61" i="7"/>
  <c r="E61" i="7" s="1"/>
  <c r="F61" i="7" s="1"/>
  <c r="I61" i="7" s="1"/>
  <c r="H61" i="7" s="1"/>
  <c r="L60" i="7"/>
  <c r="K60" i="7"/>
  <c r="E60" i="7" s="1"/>
  <c r="F60" i="7" s="1"/>
  <c r="D58" i="7"/>
  <c r="B58" i="7"/>
  <c r="K55" i="7"/>
  <c r="H55" i="7"/>
  <c r="K54" i="7"/>
  <c r="I54" i="7"/>
  <c r="H54" i="7" s="1"/>
  <c r="K53" i="7"/>
  <c r="I53" i="7"/>
  <c r="H53" i="7" s="1"/>
  <c r="K52" i="7"/>
  <c r="I52" i="7"/>
  <c r="H52" i="7" s="1"/>
  <c r="K51" i="7"/>
  <c r="I51" i="7"/>
  <c r="H51" i="7" s="1"/>
  <c r="K50" i="7"/>
  <c r="I50" i="7"/>
  <c r="H50" i="7" s="1"/>
  <c r="I49" i="7"/>
  <c r="H49" i="7" s="1"/>
  <c r="I48" i="7"/>
  <c r="H48" i="7" s="1"/>
  <c r="K47" i="7"/>
  <c r="I47" i="7"/>
  <c r="H47" i="7" s="1"/>
  <c r="I46" i="7"/>
  <c r="H46" i="7" s="1"/>
  <c r="K45" i="7"/>
  <c r="I45" i="7"/>
  <c r="H45" i="7" s="1"/>
  <c r="I44" i="7"/>
  <c r="H44" i="7" s="1"/>
  <c r="I43" i="7"/>
  <c r="H43" i="7" s="1"/>
  <c r="I42" i="7"/>
  <c r="H42" i="7" s="1"/>
  <c r="E40" i="7"/>
  <c r="J20" i="6" s="1"/>
  <c r="D20" i="6" s="1"/>
  <c r="D40" i="7"/>
  <c r="L36" i="7"/>
  <c r="K36" i="7" s="1"/>
  <c r="I36" i="7"/>
  <c r="H36" i="7" s="1"/>
  <c r="L35" i="7"/>
  <c r="K35" i="7" s="1"/>
  <c r="I35" i="7"/>
  <c r="H35" i="7" s="1"/>
  <c r="L34" i="7"/>
  <c r="K34" i="7" s="1"/>
  <c r="I34" i="7"/>
  <c r="H34" i="7" s="1"/>
  <c r="L33" i="7"/>
  <c r="K33" i="7" s="1"/>
  <c r="I33" i="7"/>
  <c r="H33" i="7" s="1"/>
  <c r="L32" i="7"/>
  <c r="K32" i="7" s="1"/>
  <c r="I32" i="7"/>
  <c r="H32" i="7" s="1"/>
  <c r="L31" i="7"/>
  <c r="K31" i="7" s="1"/>
  <c r="I31" i="7"/>
  <c r="H31" i="7"/>
  <c r="L30" i="7"/>
  <c r="K30" i="7" s="1"/>
  <c r="I30" i="7"/>
  <c r="H30" i="7" s="1"/>
  <c r="L29" i="7"/>
  <c r="K29" i="7" s="1"/>
  <c r="I29" i="7"/>
  <c r="H29" i="7" s="1"/>
  <c r="L28" i="7"/>
  <c r="K28" i="7" s="1"/>
  <c r="I28" i="7"/>
  <c r="H28" i="7" s="1"/>
  <c r="L26" i="7"/>
  <c r="K26" i="7" s="1"/>
  <c r="I26" i="7"/>
  <c r="H26" i="7"/>
  <c r="L25" i="7"/>
  <c r="K25" i="7" s="1"/>
  <c r="I25" i="7"/>
  <c r="H25" i="7" s="1"/>
  <c r="L24" i="7"/>
  <c r="K24" i="7" s="1"/>
  <c r="I24" i="7"/>
  <c r="H24" i="7" s="1"/>
  <c r="L23" i="7"/>
  <c r="K23" i="7" s="1"/>
  <c r="I23" i="7"/>
  <c r="H23" i="7" s="1"/>
  <c r="L22" i="7"/>
  <c r="K22" i="7" s="1"/>
  <c r="I22" i="7"/>
  <c r="H22" i="7"/>
  <c r="L21" i="7"/>
  <c r="K21" i="7" s="1"/>
  <c r="I21" i="7"/>
  <c r="H21" i="7" s="1"/>
  <c r="L20" i="7"/>
  <c r="K20" i="7" s="1"/>
  <c r="I20" i="7"/>
  <c r="H20" i="7" s="1"/>
  <c r="L19" i="7"/>
  <c r="K19" i="7" s="1"/>
  <c r="I19" i="7"/>
  <c r="H19" i="7" s="1"/>
  <c r="L18" i="7"/>
  <c r="K18" i="7" s="1"/>
  <c r="I18" i="7"/>
  <c r="H18" i="7"/>
  <c r="L17" i="7"/>
  <c r="K17" i="7" s="1"/>
  <c r="I17" i="7"/>
  <c r="H17" i="7" s="1"/>
  <c r="L16" i="7"/>
  <c r="K16" i="7" s="1"/>
  <c r="I16" i="7"/>
  <c r="H16" i="7" s="1"/>
  <c r="L15" i="7"/>
  <c r="K15" i="7" s="1"/>
  <c r="I15" i="7"/>
  <c r="H15" i="7" s="1"/>
  <c r="L14" i="7"/>
  <c r="K14" i="7" s="1"/>
  <c r="I14" i="7"/>
  <c r="H14" i="7" s="1"/>
  <c r="L13" i="7"/>
  <c r="K13" i="7" s="1"/>
  <c r="I13" i="7"/>
  <c r="H13" i="7" s="1"/>
  <c r="L12" i="7"/>
  <c r="K12" i="7" s="1"/>
  <c r="I12" i="7"/>
  <c r="H12" i="7" s="1"/>
  <c r="L11" i="7"/>
  <c r="K11" i="7" s="1"/>
  <c r="I11" i="7"/>
  <c r="H11" i="7" s="1"/>
  <c r="L10" i="7"/>
  <c r="K10" i="7" s="1"/>
  <c r="I10" i="7"/>
  <c r="H10" i="7" s="1"/>
  <c r="L9" i="7"/>
  <c r="K9" i="7" s="1"/>
  <c r="I9" i="7"/>
  <c r="H9" i="7" s="1"/>
  <c r="L8" i="7"/>
  <c r="K8" i="7" s="1"/>
  <c r="I8" i="7"/>
  <c r="H8" i="7" s="1"/>
  <c r="L7" i="7"/>
  <c r="K7" i="7" s="1"/>
  <c r="I7" i="7"/>
  <c r="H7" i="7" s="1"/>
  <c r="L6" i="7"/>
  <c r="K6" i="7" s="1"/>
  <c r="I6" i="7"/>
  <c r="H6" i="7" s="1"/>
  <c r="L5" i="7"/>
  <c r="K5" i="7" s="1"/>
  <c r="I5" i="7"/>
  <c r="H5" i="7" s="1"/>
  <c r="L4" i="7"/>
  <c r="K4" i="7" s="1"/>
  <c r="I4" i="7"/>
  <c r="H4" i="7" s="1"/>
  <c r="L65" i="3"/>
  <c r="K65" i="3"/>
  <c r="E65" i="3" s="1"/>
  <c r="F65" i="3" s="1"/>
  <c r="I65" i="3" s="1"/>
  <c r="H65" i="3" s="1"/>
  <c r="L64" i="3"/>
  <c r="K64" i="3"/>
  <c r="E64" i="3"/>
  <c r="L63" i="3"/>
  <c r="E63" i="3" s="1"/>
  <c r="F63" i="3" s="1"/>
  <c r="I63" i="3" s="1"/>
  <c r="H63" i="3" s="1"/>
  <c r="K63" i="3"/>
  <c r="L62" i="3"/>
  <c r="K62" i="3"/>
  <c r="E62" i="3" s="1"/>
  <c r="F62" i="3" s="1"/>
  <c r="I62" i="3" s="1"/>
  <c r="H62" i="3" s="1"/>
  <c r="L61" i="3"/>
  <c r="K61" i="3"/>
  <c r="E61" i="3" s="1"/>
  <c r="F61" i="3" s="1"/>
  <c r="I61" i="3" s="1"/>
  <c r="H61" i="3" s="1"/>
  <c r="L60" i="3"/>
  <c r="K60" i="3"/>
  <c r="E60" i="3"/>
  <c r="F60" i="3" s="1"/>
  <c r="D58" i="3"/>
  <c r="B58" i="3"/>
  <c r="L55" i="3"/>
  <c r="K54" i="3"/>
  <c r="I54" i="3"/>
  <c r="L54" i="3" s="1"/>
  <c r="H54" i="3"/>
  <c r="I53" i="3"/>
  <c r="L53" i="3" s="1"/>
  <c r="H53" i="3"/>
  <c r="K52" i="3"/>
  <c r="I52" i="3"/>
  <c r="L52" i="3" s="1"/>
  <c r="H52" i="3"/>
  <c r="I51" i="3"/>
  <c r="L51" i="3" s="1"/>
  <c r="I50" i="3"/>
  <c r="L50" i="3" s="1"/>
  <c r="H50" i="3"/>
  <c r="I49" i="3"/>
  <c r="L49" i="3" s="1"/>
  <c r="K48" i="3"/>
  <c r="I48" i="3"/>
  <c r="L48" i="3" s="1"/>
  <c r="H48" i="3"/>
  <c r="I47" i="3"/>
  <c r="L47" i="3" s="1"/>
  <c r="I46" i="3"/>
  <c r="L46" i="3" s="1"/>
  <c r="I45" i="3"/>
  <c r="L45" i="3" s="1"/>
  <c r="H45" i="3"/>
  <c r="K44" i="3"/>
  <c r="I44" i="3"/>
  <c r="L44" i="3" s="1"/>
  <c r="I43" i="3"/>
  <c r="L43" i="3" s="1"/>
  <c r="I42" i="3"/>
  <c r="L42" i="3" s="1"/>
  <c r="E40" i="3"/>
  <c r="J13" i="6" s="1"/>
  <c r="H13" i="6" s="1"/>
  <c r="D40" i="3"/>
  <c r="L36" i="3"/>
  <c r="K36" i="3" s="1"/>
  <c r="I36" i="3"/>
  <c r="H36" i="3" s="1"/>
  <c r="L35" i="3"/>
  <c r="K35" i="3" s="1"/>
  <c r="I35" i="3"/>
  <c r="H35" i="3" s="1"/>
  <c r="L34" i="3"/>
  <c r="K34" i="3" s="1"/>
  <c r="I34" i="3"/>
  <c r="H34" i="3" s="1"/>
  <c r="L33" i="3"/>
  <c r="K33" i="3" s="1"/>
  <c r="I33" i="3"/>
  <c r="H33" i="3" s="1"/>
  <c r="L32" i="3"/>
  <c r="K32" i="3" s="1"/>
  <c r="I32" i="3"/>
  <c r="H32" i="3"/>
  <c r="L31" i="3"/>
  <c r="K31" i="3" s="1"/>
  <c r="I31" i="3"/>
  <c r="H31" i="3" s="1"/>
  <c r="L30" i="3"/>
  <c r="K30" i="3" s="1"/>
  <c r="I30" i="3"/>
  <c r="H30" i="3" s="1"/>
  <c r="L29" i="3"/>
  <c r="K29" i="3" s="1"/>
  <c r="I29" i="3"/>
  <c r="H29" i="3" s="1"/>
  <c r="L28" i="3"/>
  <c r="K28" i="3" s="1"/>
  <c r="I28" i="3"/>
  <c r="H28" i="3" s="1"/>
  <c r="L26" i="3"/>
  <c r="K26" i="3" s="1"/>
  <c r="I26" i="3"/>
  <c r="H26" i="3" s="1"/>
  <c r="L25" i="3"/>
  <c r="K25" i="3" s="1"/>
  <c r="I25" i="3"/>
  <c r="H25" i="3"/>
  <c r="L24" i="3"/>
  <c r="K24" i="3" s="1"/>
  <c r="I24" i="3"/>
  <c r="H24" i="3" s="1"/>
  <c r="L23" i="3"/>
  <c r="K23" i="3" s="1"/>
  <c r="I23" i="3"/>
  <c r="H23" i="3"/>
  <c r="L22" i="3"/>
  <c r="K22" i="3" s="1"/>
  <c r="I22" i="3"/>
  <c r="H22" i="3" s="1"/>
  <c r="L21" i="3"/>
  <c r="K21" i="3" s="1"/>
  <c r="I21" i="3"/>
  <c r="H21" i="3"/>
  <c r="L20" i="3"/>
  <c r="K20" i="3" s="1"/>
  <c r="I20" i="3"/>
  <c r="H20" i="3" s="1"/>
  <c r="L19" i="3"/>
  <c r="K19" i="3" s="1"/>
  <c r="I19" i="3"/>
  <c r="H19" i="3"/>
  <c r="L18" i="3"/>
  <c r="K18" i="3" s="1"/>
  <c r="I18" i="3"/>
  <c r="H18" i="3" s="1"/>
  <c r="L17" i="3"/>
  <c r="K17" i="3" s="1"/>
  <c r="I17" i="3"/>
  <c r="H17" i="3" s="1"/>
  <c r="L16" i="3"/>
  <c r="K16" i="3" s="1"/>
  <c r="I16" i="3"/>
  <c r="H16" i="3" s="1"/>
  <c r="L15" i="3"/>
  <c r="K15" i="3" s="1"/>
  <c r="I15" i="3"/>
  <c r="H15" i="3" s="1"/>
  <c r="L14" i="3"/>
  <c r="K14" i="3" s="1"/>
  <c r="I14" i="3"/>
  <c r="H14" i="3" s="1"/>
  <c r="L13" i="3"/>
  <c r="K13" i="3" s="1"/>
  <c r="I13" i="3"/>
  <c r="H13" i="3" s="1"/>
  <c r="L12" i="3"/>
  <c r="K12" i="3" s="1"/>
  <c r="I12" i="3"/>
  <c r="H12" i="3" s="1"/>
  <c r="L11" i="3"/>
  <c r="K11" i="3" s="1"/>
  <c r="I11" i="3"/>
  <c r="H11" i="3"/>
  <c r="L10" i="3"/>
  <c r="K10" i="3" s="1"/>
  <c r="I10" i="3"/>
  <c r="H10" i="3" s="1"/>
  <c r="L9" i="3"/>
  <c r="K9" i="3" s="1"/>
  <c r="I9" i="3"/>
  <c r="H9" i="3"/>
  <c r="L8" i="3"/>
  <c r="K8" i="3" s="1"/>
  <c r="I8" i="3"/>
  <c r="H8" i="3" s="1"/>
  <c r="L7" i="3"/>
  <c r="K7" i="3" s="1"/>
  <c r="I7" i="3"/>
  <c r="H7" i="3" s="1"/>
  <c r="L6" i="3"/>
  <c r="K6" i="3" s="1"/>
  <c r="I6" i="3"/>
  <c r="H6" i="3" s="1"/>
  <c r="L5" i="3"/>
  <c r="K5" i="3" s="1"/>
  <c r="I5" i="3"/>
  <c r="H5" i="3" s="1"/>
  <c r="L4" i="3"/>
  <c r="K4" i="3" s="1"/>
  <c r="I4" i="3"/>
  <c r="H4" i="3" s="1"/>
  <c r="D13" i="9"/>
  <c r="D12" i="9"/>
  <c r="D11" i="9"/>
  <c r="C32" i="5"/>
  <c r="H30" i="6" s="1"/>
  <c r="D14" i="5"/>
  <c r="D13" i="5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L65" i="2"/>
  <c r="L64" i="2"/>
  <c r="L63" i="2"/>
  <c r="L62" i="2"/>
  <c r="L61" i="2"/>
  <c r="L60" i="2"/>
  <c r="K65" i="2"/>
  <c r="K64" i="2"/>
  <c r="K63" i="2"/>
  <c r="K62" i="2"/>
  <c r="K61" i="2"/>
  <c r="K60" i="2"/>
  <c r="B58" i="2"/>
  <c r="L23" i="2"/>
  <c r="K23" i="2" s="1"/>
  <c r="I23" i="2"/>
  <c r="H23" i="2" s="1"/>
  <c r="L22" i="2"/>
  <c r="K22" i="2" s="1"/>
  <c r="I22" i="2"/>
  <c r="H22" i="2" s="1"/>
  <c r="L21" i="2"/>
  <c r="K21" i="2" s="1"/>
  <c r="I21" i="2"/>
  <c r="H21" i="2" s="1"/>
  <c r="L20" i="2"/>
  <c r="K20" i="2" s="1"/>
  <c r="I20" i="2"/>
  <c r="H20" i="2" s="1"/>
  <c r="L19" i="2"/>
  <c r="K19" i="2" s="1"/>
  <c r="I19" i="2"/>
  <c r="H19" i="2" s="1"/>
  <c r="L18" i="2"/>
  <c r="K18" i="2" s="1"/>
  <c r="I18" i="2"/>
  <c r="H18" i="2" s="1"/>
  <c r="L17" i="2"/>
  <c r="K17" i="2" s="1"/>
  <c r="I17" i="2"/>
  <c r="H17" i="2" s="1"/>
  <c r="L16" i="2"/>
  <c r="K16" i="2" s="1"/>
  <c r="I16" i="2"/>
  <c r="H16" i="2" s="1"/>
  <c r="L36" i="2"/>
  <c r="K36" i="2" s="1"/>
  <c r="I36" i="2"/>
  <c r="H36" i="2" s="1"/>
  <c r="L35" i="2"/>
  <c r="K35" i="2" s="1"/>
  <c r="I35" i="2"/>
  <c r="H35" i="2" s="1"/>
  <c r="L34" i="2"/>
  <c r="K34" i="2" s="1"/>
  <c r="I34" i="2"/>
  <c r="H34" i="2" s="1"/>
  <c r="L33" i="2"/>
  <c r="K33" i="2" s="1"/>
  <c r="I33" i="2"/>
  <c r="H33" i="2" s="1"/>
  <c r="L32" i="2"/>
  <c r="K32" i="2" s="1"/>
  <c r="I32" i="2"/>
  <c r="H32" i="2" s="1"/>
  <c r="L31" i="2"/>
  <c r="K31" i="2" s="1"/>
  <c r="I31" i="2"/>
  <c r="H31" i="2" s="1"/>
  <c r="L30" i="2"/>
  <c r="K30" i="2" s="1"/>
  <c r="I30" i="2"/>
  <c r="H30" i="2" s="1"/>
  <c r="L29" i="2"/>
  <c r="K29" i="2" s="1"/>
  <c r="I29" i="2"/>
  <c r="H29" i="2" s="1"/>
  <c r="L28" i="2"/>
  <c r="K28" i="2" s="1"/>
  <c r="I28" i="2"/>
  <c r="H28" i="2" s="1"/>
  <c r="L26" i="2"/>
  <c r="K26" i="2" s="1"/>
  <c r="I26" i="2"/>
  <c r="H26" i="2" s="1"/>
  <c r="L25" i="2"/>
  <c r="K25" i="2" s="1"/>
  <c r="I25" i="2"/>
  <c r="H25" i="2" s="1"/>
  <c r="L24" i="2"/>
  <c r="K24" i="2" s="1"/>
  <c r="I24" i="2"/>
  <c r="H24" i="2" s="1"/>
  <c r="L15" i="2"/>
  <c r="K15" i="2" s="1"/>
  <c r="I15" i="2"/>
  <c r="H15" i="2" s="1"/>
  <c r="L14" i="2"/>
  <c r="K14" i="2" s="1"/>
  <c r="I14" i="2"/>
  <c r="H14" i="2" s="1"/>
  <c r="L13" i="2"/>
  <c r="K13" i="2" s="1"/>
  <c r="I13" i="2"/>
  <c r="H13" i="2" s="1"/>
  <c r="L12" i="2"/>
  <c r="K12" i="2" s="1"/>
  <c r="I12" i="2"/>
  <c r="H12" i="2" s="1"/>
  <c r="L11" i="2"/>
  <c r="K11" i="2" s="1"/>
  <c r="I11" i="2"/>
  <c r="H11" i="2" s="1"/>
  <c r="L10" i="2"/>
  <c r="K10" i="2" s="1"/>
  <c r="I10" i="2"/>
  <c r="H10" i="2" s="1"/>
  <c r="L9" i="2"/>
  <c r="K9" i="2" s="1"/>
  <c r="I9" i="2"/>
  <c r="H9" i="2" s="1"/>
  <c r="L8" i="2"/>
  <c r="K8" i="2" s="1"/>
  <c r="I8" i="2"/>
  <c r="H8" i="2" s="1"/>
  <c r="L7" i="2"/>
  <c r="K7" i="2" s="1"/>
  <c r="I7" i="2"/>
  <c r="H7" i="2" s="1"/>
  <c r="L6" i="2"/>
  <c r="K6" i="2" s="1"/>
  <c r="I6" i="2"/>
  <c r="H6" i="2" s="1"/>
  <c r="L5" i="2"/>
  <c r="K5" i="2" s="1"/>
  <c r="I5" i="2"/>
  <c r="H5" i="2" s="1"/>
  <c r="L4" i="2"/>
  <c r="K4" i="2" s="1"/>
  <c r="I4" i="2"/>
  <c r="H4" i="2" s="1"/>
  <c r="F27" i="6" l="1"/>
  <c r="H27" i="6"/>
  <c r="H20" i="6"/>
  <c r="D13" i="6"/>
  <c r="F13" i="6"/>
  <c r="H51" i="8"/>
  <c r="H48" i="8"/>
  <c r="H47" i="8"/>
  <c r="K46" i="8"/>
  <c r="H46" i="8"/>
  <c r="H44" i="8"/>
  <c r="I40" i="8"/>
  <c r="J25" i="6" s="1"/>
  <c r="D25" i="6" s="1"/>
  <c r="H2" i="8"/>
  <c r="H23" i="6" s="1"/>
  <c r="K2" i="8"/>
  <c r="H24" i="6" s="1"/>
  <c r="I2" i="8"/>
  <c r="J23" i="6" s="1"/>
  <c r="D23" i="6" s="1"/>
  <c r="K49" i="7"/>
  <c r="K48" i="7"/>
  <c r="K46" i="7"/>
  <c r="K44" i="7"/>
  <c r="K43" i="7"/>
  <c r="I40" i="7"/>
  <c r="J18" i="6" s="1"/>
  <c r="D18" i="6" s="1"/>
  <c r="K42" i="7"/>
  <c r="I2" i="7"/>
  <c r="J16" i="6" s="1"/>
  <c r="D16" i="6" s="1"/>
  <c r="K46" i="3"/>
  <c r="H46" i="3"/>
  <c r="H44" i="3"/>
  <c r="H42" i="3"/>
  <c r="I2" i="3"/>
  <c r="J9" i="6" s="1"/>
  <c r="F9" i="6" s="1"/>
  <c r="I40" i="2"/>
  <c r="J4" i="6" s="1"/>
  <c r="D4" i="6" s="1"/>
  <c r="I40" i="3"/>
  <c r="J11" i="6" s="1"/>
  <c r="H2" i="3"/>
  <c r="H9" i="6" s="1"/>
  <c r="L2" i="8"/>
  <c r="J24" i="6" s="1"/>
  <c r="H43" i="8"/>
  <c r="K45" i="8"/>
  <c r="K49" i="8"/>
  <c r="K53" i="8"/>
  <c r="H42" i="8"/>
  <c r="K44" i="8"/>
  <c r="K48" i="8"/>
  <c r="K52" i="8"/>
  <c r="K43" i="8"/>
  <c r="H45" i="8"/>
  <c r="K47" i="8"/>
  <c r="H49" i="8"/>
  <c r="K51" i="8"/>
  <c r="H53" i="8"/>
  <c r="K55" i="8"/>
  <c r="I60" i="8"/>
  <c r="F58" i="8"/>
  <c r="L40" i="8"/>
  <c r="E58" i="8"/>
  <c r="H2" i="7"/>
  <c r="H16" i="6" s="1"/>
  <c r="L2" i="7"/>
  <c r="J17" i="6" s="1"/>
  <c r="H40" i="7"/>
  <c r="H18" i="6" s="1"/>
  <c r="I60" i="7"/>
  <c r="F58" i="7"/>
  <c r="K2" i="7"/>
  <c r="H17" i="6" s="1"/>
  <c r="E58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K42" i="3"/>
  <c r="K50" i="3"/>
  <c r="H43" i="3"/>
  <c r="K45" i="3"/>
  <c r="H47" i="3"/>
  <c r="K49" i="3"/>
  <c r="H51" i="3"/>
  <c r="K53" i="3"/>
  <c r="H55" i="3"/>
  <c r="L2" i="3"/>
  <c r="J10" i="6" s="1"/>
  <c r="E58" i="3"/>
  <c r="K43" i="3"/>
  <c r="K47" i="3"/>
  <c r="H49" i="3"/>
  <c r="K51" i="3"/>
  <c r="K55" i="3"/>
  <c r="K2" i="3"/>
  <c r="H10" i="6" s="1"/>
  <c r="I60" i="3"/>
  <c r="L40" i="3"/>
  <c r="F64" i="3"/>
  <c r="I64" i="3" s="1"/>
  <c r="H64" i="3" s="1"/>
  <c r="K2" i="2"/>
  <c r="H3" i="6" s="1"/>
  <c r="H2" i="2"/>
  <c r="H2" i="6" s="1"/>
  <c r="I2" i="2"/>
  <c r="J2" i="6" s="1"/>
  <c r="L2" i="2"/>
  <c r="J3" i="6" s="1"/>
  <c r="E40" i="2"/>
  <c r="J6" i="6" s="1"/>
  <c r="D10" i="9"/>
  <c r="D28" i="5"/>
  <c r="D23" i="5"/>
  <c r="D22" i="5"/>
  <c r="D21" i="5"/>
  <c r="D20" i="5"/>
  <c r="D18" i="5"/>
  <c r="D17" i="5"/>
  <c r="D12" i="5"/>
  <c r="D11" i="5"/>
  <c r="D10" i="5"/>
  <c r="D9" i="5"/>
  <c r="D8" i="5"/>
  <c r="D7" i="5"/>
  <c r="D6" i="5"/>
  <c r="D5" i="5"/>
  <c r="D4" i="5"/>
  <c r="D3" i="5"/>
  <c r="D2" i="5"/>
  <c r="D19" i="9"/>
  <c r="D18" i="9"/>
  <c r="D17" i="9"/>
  <c r="D16" i="9"/>
  <c r="D15" i="9"/>
  <c r="D14" i="9"/>
  <c r="B7" i="9"/>
  <c r="B8" i="9" s="1"/>
  <c r="K40" i="8" l="1"/>
  <c r="F25" i="6"/>
  <c r="D24" i="6"/>
  <c r="F23" i="6"/>
  <c r="F24" i="6"/>
  <c r="K40" i="7"/>
  <c r="F18" i="6"/>
  <c r="F16" i="6"/>
  <c r="H40" i="3"/>
  <c r="H11" i="6" s="1"/>
  <c r="D9" i="6"/>
  <c r="F4" i="6"/>
  <c r="H6" i="6"/>
  <c r="F6" i="6"/>
  <c r="D6" i="6"/>
  <c r="D2" i="6"/>
  <c r="F2" i="6"/>
  <c r="D10" i="6"/>
  <c r="F10" i="6"/>
  <c r="D11" i="6"/>
  <c r="F11" i="6"/>
  <c r="F3" i="6"/>
  <c r="D3" i="6"/>
  <c r="D17" i="6"/>
  <c r="F17" i="6"/>
  <c r="H40" i="8"/>
  <c r="H25" i="6" s="1"/>
  <c r="I58" i="8"/>
  <c r="J26" i="6" s="1"/>
  <c r="H60" i="8"/>
  <c r="H58" i="8" s="1"/>
  <c r="H26" i="6" s="1"/>
  <c r="L40" i="7"/>
  <c r="I58" i="7"/>
  <c r="J19" i="6" s="1"/>
  <c r="H60" i="7"/>
  <c r="H58" i="7" s="1"/>
  <c r="H19" i="6" s="1"/>
  <c r="H21" i="6" s="1"/>
  <c r="K40" i="3"/>
  <c r="F58" i="3"/>
  <c r="I58" i="3"/>
  <c r="J12" i="6" s="1"/>
  <c r="H60" i="3"/>
  <c r="H58" i="3" s="1"/>
  <c r="H12" i="6" s="1"/>
  <c r="D32" i="5"/>
  <c r="J30" i="6" s="1"/>
  <c r="D8" i="9"/>
  <c r="E65" i="2"/>
  <c r="F65" i="2" s="1"/>
  <c r="I65" i="2" s="1"/>
  <c r="H65" i="2" s="1"/>
  <c r="E64" i="2"/>
  <c r="F64" i="2" s="1"/>
  <c r="E63" i="2"/>
  <c r="F63" i="2" s="1"/>
  <c r="E62" i="2"/>
  <c r="F62" i="2" s="1"/>
  <c r="I62" i="2" s="1"/>
  <c r="H62" i="2" s="1"/>
  <c r="E61" i="2"/>
  <c r="F61" i="2" s="1"/>
  <c r="E60" i="2"/>
  <c r="D58" i="2"/>
  <c r="D40" i="2"/>
  <c r="F26" i="6" l="1"/>
  <c r="D26" i="6"/>
  <c r="D28" i="6" s="1"/>
  <c r="J28" i="6"/>
  <c r="H28" i="6"/>
  <c r="F28" i="6"/>
  <c r="H14" i="6"/>
  <c r="F30" i="6"/>
  <c r="D30" i="6"/>
  <c r="J14" i="6"/>
  <c r="F12" i="6"/>
  <c r="F14" i="6" s="1"/>
  <c r="D12" i="6"/>
  <c r="D14" i="6" s="1"/>
  <c r="J21" i="6"/>
  <c r="F19" i="6"/>
  <c r="F21" i="6" s="1"/>
  <c r="D19" i="6"/>
  <c r="D21" i="6" s="1"/>
  <c r="D32" i="9"/>
  <c r="J31" i="6" s="1"/>
  <c r="C8" i="9"/>
  <c r="C32" i="9" s="1"/>
  <c r="H31" i="6" s="1"/>
  <c r="F60" i="2"/>
  <c r="F58" i="2" s="1"/>
  <c r="E58" i="2"/>
  <c r="L53" i="2"/>
  <c r="K53" i="2"/>
  <c r="H53" i="2"/>
  <c r="L55" i="2"/>
  <c r="K55" i="2"/>
  <c r="H55" i="2"/>
  <c r="K54" i="2"/>
  <c r="L54" i="2"/>
  <c r="H54" i="2"/>
  <c r="L51" i="2"/>
  <c r="K51" i="2"/>
  <c r="H51" i="2"/>
  <c r="K52" i="2"/>
  <c r="L52" i="2"/>
  <c r="H52" i="2"/>
  <c r="I61" i="2"/>
  <c r="H61" i="2" s="1"/>
  <c r="I63" i="2"/>
  <c r="H63" i="2" s="1"/>
  <c r="I64" i="2"/>
  <c r="H64" i="2" s="1"/>
  <c r="F31" i="6" l="1"/>
  <c r="D31" i="6"/>
  <c r="I60" i="2"/>
  <c r="H60" i="2" s="1"/>
  <c r="H58" i="2" s="1"/>
  <c r="H5" i="6" s="1"/>
  <c r="K42" i="2"/>
  <c r="L42" i="2"/>
  <c r="H42" i="2"/>
  <c r="K46" i="2"/>
  <c r="L46" i="2"/>
  <c r="H46" i="2"/>
  <c r="K50" i="2"/>
  <c r="L50" i="2"/>
  <c r="H50" i="2"/>
  <c r="L47" i="2"/>
  <c r="K47" i="2"/>
  <c r="H47" i="2"/>
  <c r="L45" i="2"/>
  <c r="K45" i="2"/>
  <c r="H45" i="2"/>
  <c r="K43" i="2"/>
  <c r="L43" i="2"/>
  <c r="H43" i="2"/>
  <c r="K44" i="2"/>
  <c r="L44" i="2"/>
  <c r="H44" i="2"/>
  <c r="K49" i="2"/>
  <c r="L49" i="2"/>
  <c r="H49" i="2"/>
  <c r="L48" i="2"/>
  <c r="K48" i="2"/>
  <c r="H48" i="2"/>
  <c r="H40" i="2" l="1"/>
  <c r="I58" i="2"/>
  <c r="J5" i="6" s="1"/>
  <c r="L40" i="2"/>
  <c r="K40" i="2"/>
  <c r="H4" i="6" l="1"/>
  <c r="H7" i="6" s="1"/>
  <c r="H33" i="6" s="1"/>
  <c r="J7" i="6"/>
  <c r="J33" i="6" s="1"/>
  <c r="F5" i="6"/>
  <c r="D5" i="6"/>
  <c r="D7" i="6" l="1"/>
  <c r="D33" i="6" s="1"/>
  <c r="F7" i="6"/>
  <c r="F33" i="6" s="1"/>
</calcChain>
</file>

<file path=xl/sharedStrings.xml><?xml version="1.0" encoding="utf-8"?>
<sst xmlns="http://schemas.openxmlformats.org/spreadsheetml/2006/main" count="545" uniqueCount="136">
  <si>
    <t>Revenue</t>
  </si>
  <si>
    <t>per month</t>
  </si>
  <si>
    <t>telephone</t>
  </si>
  <si>
    <t>license and fees</t>
  </si>
  <si>
    <t>annual</t>
  </si>
  <si>
    <t>Truck #1</t>
  </si>
  <si>
    <t># months done per year</t>
  </si>
  <si>
    <t>average per month</t>
  </si>
  <si>
    <t>mower #1</t>
  </si>
  <si>
    <t>mower #2</t>
  </si>
  <si>
    <t>mower #3</t>
  </si>
  <si>
    <t>Blower#1</t>
  </si>
  <si>
    <t>Blower #2</t>
  </si>
  <si>
    <t>Trimmer#1</t>
  </si>
  <si>
    <t>Trimmer #2</t>
  </si>
  <si>
    <t>other</t>
  </si>
  <si>
    <t>miles/hours per year</t>
  </si>
  <si>
    <t>payment per month</t>
  </si>
  <si>
    <t>cost per mile/hour</t>
  </si>
  <si>
    <t xml:space="preserve">purchase price </t>
  </si>
  <si>
    <t>hand tools</t>
  </si>
  <si>
    <t>various</t>
  </si>
  <si>
    <t>Totals</t>
  </si>
  <si>
    <t>Trailer</t>
  </si>
  <si>
    <t>Bill</t>
  </si>
  <si>
    <t>Fred</t>
  </si>
  <si>
    <t>Susan</t>
  </si>
  <si>
    <t>Carl</t>
  </si>
  <si>
    <t>Weekly pay</t>
  </si>
  <si>
    <t>Months employed</t>
  </si>
  <si>
    <t xml:space="preserve"> Monthly health insurance</t>
  </si>
  <si>
    <t>Hedgtrimmer</t>
  </si>
  <si>
    <t>Labor</t>
  </si>
  <si>
    <t>Equipment</t>
  </si>
  <si>
    <t>total payroll tax</t>
  </si>
  <si>
    <t>FUTA &amp; SUTA</t>
  </si>
  <si>
    <t>FICA &amp; Medicaire</t>
  </si>
  <si>
    <t>Weekly payroll cost</t>
  </si>
  <si>
    <t>Annual cost</t>
  </si>
  <si>
    <t>Average Month cost</t>
  </si>
  <si>
    <t>How many?</t>
  </si>
  <si>
    <t>Pinestraw</t>
  </si>
  <si>
    <t>Flowers</t>
  </si>
  <si>
    <t>fertilizer</t>
  </si>
  <si>
    <t>roundup</t>
  </si>
  <si>
    <t>truck repairs</t>
  </si>
  <si>
    <t>Mower repairs</t>
  </si>
  <si>
    <t>2 cycle repairs</t>
  </si>
  <si>
    <t>edger blades</t>
  </si>
  <si>
    <t>mower blades</t>
  </si>
  <si>
    <t>trimmer line</t>
  </si>
  <si>
    <t>gasoline</t>
  </si>
  <si>
    <t>oil</t>
  </si>
  <si>
    <t>2 cycle oil</t>
  </si>
  <si>
    <t>clothing</t>
  </si>
  <si>
    <t>legal and accounting</t>
  </si>
  <si>
    <t>insurance</t>
  </si>
  <si>
    <t>business license</t>
  </si>
  <si>
    <t>taxes</t>
  </si>
  <si>
    <t>trailer repairs</t>
  </si>
  <si>
    <t>other repairs</t>
  </si>
  <si>
    <t>other supplies</t>
  </si>
  <si>
    <t>advertising</t>
  </si>
  <si>
    <t>per year</t>
  </si>
  <si>
    <t>Overhead</t>
  </si>
  <si>
    <t>rent</t>
  </si>
  <si>
    <t>office supplies</t>
  </si>
  <si>
    <t>office labor</t>
  </si>
  <si>
    <t>Sales taxes</t>
  </si>
  <si>
    <t>COGS</t>
  </si>
  <si>
    <t>christmas lights - Wilson</t>
  </si>
  <si>
    <t>christmas lights - cordova</t>
  </si>
  <si>
    <t>pinestraw - Wade Green Station</t>
  </si>
  <si>
    <t>flowers - Chaistain Lakes</t>
  </si>
  <si>
    <t>pinestraw - Wilson</t>
  </si>
  <si>
    <t>Wall  - Smith</t>
  </si>
  <si>
    <t>clearing lot - Dwayne</t>
  </si>
  <si>
    <t>Chestnut Hills</t>
  </si>
  <si>
    <t>Towne Lake</t>
  </si>
  <si>
    <t>Arbor Green</t>
  </si>
  <si>
    <t>Floyd Middle School</t>
  </si>
  <si>
    <t>Stone Brook Fields</t>
  </si>
  <si>
    <t>Eagle Landing</t>
  </si>
  <si>
    <t>Woodstock Station</t>
  </si>
  <si>
    <t>Uncle Bud</t>
  </si>
  <si>
    <t>Mom's House &amp; Grandpa</t>
  </si>
  <si>
    <t>Aunt Kate &amp; Billy</t>
  </si>
  <si>
    <t>fuel 85%</t>
  </si>
  <si>
    <t>maintenance 15%</t>
  </si>
  <si>
    <t>pinestraw - Eagle Watch</t>
  </si>
  <si>
    <t>Supplies: pinestraw, Flowers, Shrubs ETC.</t>
  </si>
  <si>
    <t>Chevy 1500</t>
  </si>
  <si>
    <t>SCAG TurfTiger / 2016</t>
  </si>
  <si>
    <t>SCAG 48 Walk Behind / 2015</t>
  </si>
  <si>
    <t>Honda commercial 22"</t>
  </si>
  <si>
    <t>Redmax 8500</t>
  </si>
  <si>
    <t>Redmax 7000</t>
  </si>
  <si>
    <t>Redmax Trimmer</t>
  </si>
  <si>
    <t>Redmax Hedgtrimmer</t>
  </si>
  <si>
    <t>A&amp;F 18" / 2012</t>
  </si>
  <si>
    <t>liability insurance</t>
  </si>
  <si>
    <t>Auto insurance</t>
  </si>
  <si>
    <t>Rate per month</t>
  </si>
  <si>
    <t>Rate per job/cut</t>
  </si>
  <si>
    <t>Make &amp; Model</t>
  </si>
  <si>
    <t>Mow Blow &amp; Go</t>
  </si>
  <si>
    <t>Full Mainatence</t>
  </si>
  <si>
    <t>Mow &amp; Go</t>
  </si>
  <si>
    <t>April &amp; October</t>
  </si>
  <si>
    <t>May</t>
  </si>
  <si>
    <t>July</t>
  </si>
  <si>
    <t>July / August</t>
  </si>
  <si>
    <t>November</t>
  </si>
  <si>
    <t>December</t>
  </si>
  <si>
    <t>Day's Chevrolet</t>
  </si>
  <si>
    <t>Full service</t>
  </si>
  <si>
    <t>Full Service</t>
  </si>
  <si>
    <t>Mow only</t>
  </si>
  <si>
    <t>Revenue per job</t>
  </si>
  <si>
    <t>Revenue per Month</t>
  </si>
  <si>
    <t>Truck #2</t>
  </si>
  <si>
    <t>Truck #3</t>
  </si>
  <si>
    <t>Truck #4</t>
  </si>
  <si>
    <t>Supplies &amp; Repairs</t>
  </si>
  <si>
    <t>Supplies</t>
  </si>
  <si>
    <t>Repairs</t>
  </si>
  <si>
    <t>Payments</t>
  </si>
  <si>
    <t>Net income</t>
  </si>
  <si>
    <t>Net Income</t>
  </si>
  <si>
    <t>Net income (loss)</t>
  </si>
  <si>
    <t>Budget Hour</t>
  </si>
  <si>
    <t>Budget Week</t>
  </si>
  <si>
    <t>Budget Month</t>
  </si>
  <si>
    <t>Annual Budget</t>
  </si>
  <si>
    <t>Towne Lake Outdoor Power Equipment</t>
  </si>
  <si>
    <t>Ed Seiz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</si>
</sst>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686DA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horizontal="right" wrapText="1"/>
    </xf>
    <xf numFmtId="16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0" fontId="0" fillId="0" borderId="0" xfId="0" applyNumberFormat="1"/>
    <xf numFmtId="0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3" fillId="2" borderId="0" xfId="0" applyNumberFormat="1" applyFont="1" applyFill="1"/>
    <xf numFmtId="0" fontId="3" fillId="2" borderId="0" xfId="0" applyFont="1" applyFill="1"/>
    <xf numFmtId="0" fontId="9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164" fontId="10" fillId="3" borderId="0" xfId="0" applyNumberFormat="1" applyFont="1" applyFill="1"/>
    <xf numFmtId="164" fontId="3" fillId="3" borderId="0" xfId="0" applyNumberFormat="1" applyFont="1" applyFill="1"/>
    <xf numFmtId="0" fontId="0" fillId="4" borderId="0" xfId="0" applyFill="1"/>
    <xf numFmtId="0" fontId="0" fillId="4" borderId="0" xfId="0" applyFill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5" fillId="5" borderId="0" xfId="0" applyFont="1" applyFill="1" applyAlignment="1">
      <alignment vertical="center"/>
    </xf>
    <xf numFmtId="0" fontId="0" fillId="5" borderId="0" xfId="0" applyFill="1"/>
    <xf numFmtId="0" fontId="0" fillId="5" borderId="0" xfId="0" applyFill="1" applyAlignment="1">
      <alignment horizontal="center" wrapText="1"/>
    </xf>
    <xf numFmtId="164" fontId="3" fillId="5" borderId="0" xfId="0" applyNumberFormat="1" applyFont="1" applyFill="1"/>
    <xf numFmtId="0" fontId="1" fillId="4" borderId="0" xfId="0" applyFont="1" applyFill="1" applyAlignment="1">
      <alignment horizontal="center" vertical="center"/>
    </xf>
    <xf numFmtId="164" fontId="10" fillId="4" borderId="0" xfId="0" applyNumberFormat="1" applyFont="1" applyFill="1"/>
    <xf numFmtId="164" fontId="3" fillId="4" borderId="0" xfId="0" applyNumberFormat="1" applyFont="1" applyFill="1"/>
    <xf numFmtId="0" fontId="2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center" vertical="center"/>
    </xf>
    <xf numFmtId="44" fontId="0" fillId="0" borderId="0" xfId="1" applyFont="1"/>
    <xf numFmtId="44" fontId="0" fillId="4" borderId="0" xfId="1" applyFont="1" applyFill="1"/>
    <xf numFmtId="44" fontId="0" fillId="4" borderId="0" xfId="1" applyFont="1" applyFill="1" applyAlignment="1">
      <alignment horizontal="right" wrapText="1"/>
    </xf>
    <xf numFmtId="44" fontId="0" fillId="0" borderId="0" xfId="1" applyFont="1" applyAlignment="1">
      <alignment horizontal="right" wrapText="1"/>
    </xf>
    <xf numFmtId="44" fontId="0" fillId="0" borderId="0" xfId="1" applyFont="1" applyAlignment="1">
      <alignment horizontal="center" vertical="center"/>
    </xf>
    <xf numFmtId="44" fontId="10" fillId="3" borderId="0" xfId="1" applyFont="1" applyFill="1"/>
    <xf numFmtId="44" fontId="1" fillId="3" borderId="0" xfId="1" applyFont="1" applyFill="1"/>
    <xf numFmtId="44" fontId="10" fillId="4" borderId="0" xfId="1" applyFont="1" applyFill="1"/>
    <xf numFmtId="0" fontId="2" fillId="4" borderId="0" xfId="0" applyFont="1" applyFill="1" applyAlignment="1">
      <alignment horizontal="center" vertical="center" wrapText="1"/>
    </xf>
    <xf numFmtId="164" fontId="6" fillId="4" borderId="0" xfId="0" applyNumberFormat="1" applyFont="1" applyFill="1"/>
    <xf numFmtId="0" fontId="2" fillId="2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0" fontId="0" fillId="8" borderId="0" xfId="0" applyFill="1"/>
    <xf numFmtId="44" fontId="10" fillId="3" borderId="0" xfId="0" applyNumberFormat="1" applyFont="1" applyFill="1"/>
    <xf numFmtId="0" fontId="8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2" fillId="10" borderId="0" xfId="0" applyFont="1" applyFill="1" applyAlignment="1">
      <alignment horizontal="center" vertical="center" wrapText="1"/>
    </xf>
    <xf numFmtId="44" fontId="10" fillId="10" borderId="0" xfId="1" applyFont="1" applyFill="1"/>
    <xf numFmtId="44" fontId="3" fillId="10" borderId="0" xfId="1" applyFont="1" applyFill="1"/>
    <xf numFmtId="10" fontId="0" fillId="10" borderId="0" xfId="0" applyNumberFormat="1" applyFill="1"/>
    <xf numFmtId="10" fontId="3" fillId="6" borderId="0" xfId="2" applyNumberFormat="1" applyFont="1" applyFill="1"/>
    <xf numFmtId="10" fontId="3" fillId="6" borderId="0" xfId="0" applyNumberFormat="1" applyFont="1" applyFill="1"/>
    <xf numFmtId="44" fontId="10" fillId="5" borderId="0" xfId="1" applyFont="1" applyFill="1"/>
    <xf numFmtId="44" fontId="10" fillId="2" borderId="0" xfId="1" applyFont="1" applyFill="1"/>
    <xf numFmtId="0" fontId="2" fillId="10" borderId="0" xfId="0" applyFont="1" applyFill="1" applyAlignment="1">
      <alignment horizontal="center" vertical="center"/>
    </xf>
    <xf numFmtId="164" fontId="3" fillId="2" borderId="0" xfId="0" applyNumberFormat="1" applyFont="1" applyFill="1" applyAlignment="1"/>
    <xf numFmtId="0" fontId="2" fillId="4" borderId="0" xfId="0" applyFont="1" applyFill="1" applyAlignment="1">
      <alignment horizontal="center" vertical="center"/>
    </xf>
    <xf numFmtId="44" fontId="9" fillId="10" borderId="0" xfId="1" applyFont="1" applyFill="1" applyAlignment="1"/>
    <xf numFmtId="0" fontId="13" fillId="10" borderId="0" xfId="0" applyFont="1" applyFill="1" applyAlignment="1">
      <alignment horizontal="center" vertical="center" wrapText="1"/>
    </xf>
    <xf numFmtId="44" fontId="3" fillId="4" borderId="0" xfId="1" applyFont="1" applyFill="1"/>
    <xf numFmtId="0" fontId="0" fillId="9" borderId="0" xfId="0" applyFill="1"/>
    <xf numFmtId="0" fontId="0" fillId="9" borderId="0" xfId="0" applyFill="1" applyAlignment="1">
      <alignment horizontal="center" vertical="center"/>
    </xf>
    <xf numFmtId="0" fontId="1" fillId="0" borderId="0" xfId="0" applyFont="1"/>
    <xf numFmtId="0" fontId="9" fillId="0" borderId="0" xfId="0" applyFont="1"/>
    <xf numFmtId="0" fontId="10" fillId="0" borderId="0" xfId="0" applyFont="1"/>
    <xf numFmtId="44" fontId="1" fillId="0" borderId="0" xfId="1" applyFont="1"/>
    <xf numFmtId="44" fontId="1" fillId="0" borderId="0" xfId="1" applyFont="1" applyAlignment="1">
      <alignment horizontal="center" vertical="center" wrapText="1"/>
    </xf>
    <xf numFmtId="0" fontId="1" fillId="4" borderId="0" xfId="0" applyFont="1" applyFill="1"/>
    <xf numFmtId="0" fontId="1" fillId="11" borderId="0" xfId="0" applyFont="1" applyFill="1" applyAlignment="1">
      <alignment horizontal="center" vertical="center"/>
    </xf>
    <xf numFmtId="44" fontId="4" fillId="11" borderId="0" xfId="1" applyFont="1" applyFill="1"/>
    <xf numFmtId="44" fontId="1" fillId="11" borderId="0" xfId="1" applyFont="1" applyFill="1"/>
    <xf numFmtId="44" fontId="1" fillId="4" borderId="0" xfId="1" applyFont="1" applyFill="1"/>
    <xf numFmtId="44" fontId="15" fillId="0" borderId="0" xfId="1" applyFont="1"/>
    <xf numFmtId="0" fontId="7" fillId="8" borderId="0" xfId="0" applyFont="1" applyFill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164" fontId="0" fillId="8" borderId="0" xfId="0" applyNumberFormat="1" applyFill="1" applyAlignment="1">
      <alignment horizontal="center" vertical="center"/>
    </xf>
    <xf numFmtId="0" fontId="4" fillId="8" borderId="0" xfId="0" applyFont="1" applyFill="1"/>
    <xf numFmtId="0" fontId="7" fillId="8" borderId="0" xfId="0" applyFont="1" applyFill="1"/>
    <xf numFmtId="164" fontId="4" fillId="8" borderId="0" xfId="0" applyNumberFormat="1" applyFont="1" applyFill="1" applyAlignment="1">
      <alignment horizontal="right"/>
    </xf>
    <xf numFmtId="0" fontId="4" fillId="8" borderId="0" xfId="0" applyFont="1" applyFill="1" applyAlignment="1">
      <alignment horizontal="right"/>
    </xf>
    <xf numFmtId="0" fontId="7" fillId="9" borderId="0" xfId="0" applyFont="1" applyFill="1"/>
    <xf numFmtId="0" fontId="5" fillId="9" borderId="0" xfId="0" applyFont="1" applyFill="1" applyAlignment="1">
      <alignment vertical="center"/>
    </xf>
    <xf numFmtId="0" fontId="7" fillId="9" borderId="0" xfId="0" applyFont="1" applyFill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164" fontId="0" fillId="9" borderId="0" xfId="0" applyNumberFormat="1" applyFill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0" fillId="7" borderId="0" xfId="0" applyFill="1"/>
    <xf numFmtId="0" fontId="7" fillId="7" borderId="0" xfId="0" applyFont="1" applyFill="1"/>
    <xf numFmtId="0" fontId="5" fillId="7" borderId="0" xfId="0" applyFont="1" applyFill="1" applyAlignment="1">
      <alignment vertical="center"/>
    </xf>
    <xf numFmtId="0" fontId="7" fillId="7" borderId="0" xfId="0" applyFont="1" applyFill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 wrapText="1"/>
    </xf>
    <xf numFmtId="164" fontId="0" fillId="7" borderId="0" xfId="0" applyNumberFormat="1" applyFill="1" applyAlignment="1">
      <alignment horizontal="center" vertical="center"/>
    </xf>
    <xf numFmtId="0" fontId="0" fillId="12" borderId="0" xfId="0" applyFill="1"/>
    <xf numFmtId="0" fontId="7" fillId="12" borderId="0" xfId="0" applyFont="1" applyFill="1"/>
    <xf numFmtId="0" fontId="5" fillId="12" borderId="0" xfId="0" applyFont="1" applyFill="1" applyAlignment="1">
      <alignment vertical="center"/>
    </xf>
    <xf numFmtId="0" fontId="7" fillId="12" borderId="0" xfId="0" applyFont="1" applyFill="1" applyAlignment="1">
      <alignment horizontal="center" vertical="center" wrapText="1"/>
    </xf>
    <xf numFmtId="0" fontId="0" fillId="12" borderId="0" xfId="0" applyFill="1" applyAlignment="1">
      <alignment horizontal="center" vertical="center"/>
    </xf>
    <xf numFmtId="0" fontId="8" fillId="12" borderId="0" xfId="0" applyFont="1" applyFill="1" applyAlignment="1">
      <alignment horizontal="center" vertical="center"/>
    </xf>
    <xf numFmtId="0" fontId="0" fillId="12" borderId="0" xfId="0" applyFill="1" applyAlignment="1">
      <alignment horizontal="center" vertical="center" wrapText="1"/>
    </xf>
    <xf numFmtId="164" fontId="0" fillId="12" borderId="0" xfId="0" applyNumberFormat="1" applyFill="1" applyAlignment="1">
      <alignment horizontal="center" vertical="center"/>
    </xf>
    <xf numFmtId="0" fontId="4" fillId="11" borderId="0" xfId="0" applyFont="1" applyFill="1"/>
    <xf numFmtId="0" fontId="0" fillId="11" borderId="0" xfId="0" applyFill="1"/>
    <xf numFmtId="0" fontId="4" fillId="12" borderId="0" xfId="0" applyFont="1" applyFill="1"/>
    <xf numFmtId="164" fontId="4" fillId="12" borderId="0" xfId="0" applyNumberFormat="1" applyFont="1" applyFill="1" applyAlignment="1">
      <alignment horizontal="right"/>
    </xf>
    <xf numFmtId="0" fontId="4" fillId="12" borderId="0" xfId="0" applyFont="1" applyFill="1" applyAlignment="1">
      <alignment horizontal="right"/>
    </xf>
    <xf numFmtId="0" fontId="14" fillId="12" borderId="0" xfId="0" applyFont="1" applyFill="1"/>
    <xf numFmtId="0" fontId="4" fillId="12" borderId="0" xfId="0" applyFont="1" applyFill="1" applyAlignment="1">
      <alignment horizontal="right" vertical="center" wrapText="1"/>
    </xf>
    <xf numFmtId="0" fontId="4" fillId="12" borderId="0" xfId="0" applyFont="1" applyFill="1" applyAlignment="1">
      <alignment horizontal="right" vertical="center"/>
    </xf>
    <xf numFmtId="0" fontId="14" fillId="8" borderId="0" xfId="0" applyFont="1" applyFill="1"/>
    <xf numFmtId="0" fontId="4" fillId="8" borderId="0" xfId="0" applyFont="1" applyFill="1" applyAlignment="1">
      <alignment horizontal="right" vertical="center" wrapText="1"/>
    </xf>
    <xf numFmtId="0" fontId="4" fillId="8" borderId="0" xfId="0" applyFont="1" applyFill="1" applyAlignment="1">
      <alignment horizontal="right" vertical="center"/>
    </xf>
    <xf numFmtId="0" fontId="4" fillId="9" borderId="0" xfId="0" applyFont="1" applyFill="1"/>
    <xf numFmtId="164" fontId="4" fillId="9" borderId="0" xfId="0" applyNumberFormat="1" applyFont="1" applyFill="1" applyAlignment="1">
      <alignment horizontal="right"/>
    </xf>
    <xf numFmtId="0" fontId="4" fillId="9" borderId="0" xfId="0" applyFont="1" applyFill="1" applyAlignment="1">
      <alignment horizontal="right"/>
    </xf>
    <xf numFmtId="0" fontId="14" fillId="9" borderId="0" xfId="0" applyFont="1" applyFill="1"/>
    <xf numFmtId="0" fontId="4" fillId="9" borderId="0" xfId="0" applyFont="1" applyFill="1" applyAlignment="1">
      <alignment horizontal="right" vertical="center" wrapText="1"/>
    </xf>
    <xf numFmtId="0" fontId="4" fillId="9" borderId="0" xfId="0" applyFont="1" applyFill="1" applyAlignment="1">
      <alignment horizontal="right" vertical="center"/>
    </xf>
    <xf numFmtId="0" fontId="4" fillId="7" borderId="0" xfId="0" applyFont="1" applyFill="1"/>
    <xf numFmtId="164" fontId="4" fillId="7" borderId="0" xfId="0" applyNumberFormat="1" applyFont="1" applyFill="1" applyAlignment="1">
      <alignment horizontal="right"/>
    </xf>
    <xf numFmtId="0" fontId="4" fillId="7" borderId="0" xfId="0" applyFont="1" applyFill="1" applyAlignment="1">
      <alignment horizontal="right"/>
    </xf>
    <xf numFmtId="0" fontId="14" fillId="7" borderId="0" xfId="0" applyFont="1" applyFill="1"/>
    <xf numFmtId="0" fontId="4" fillId="7" borderId="0" xfId="0" applyFont="1" applyFill="1" applyAlignment="1">
      <alignment horizontal="right" vertical="center" wrapText="1"/>
    </xf>
    <xf numFmtId="0" fontId="4" fillId="7" borderId="0" xfId="0" applyFont="1" applyFill="1" applyAlignment="1">
      <alignment horizontal="right" vertical="center"/>
    </xf>
    <xf numFmtId="0" fontId="0" fillId="13" borderId="0" xfId="0" applyFill="1"/>
    <xf numFmtId="44" fontId="3" fillId="11" borderId="0" xfId="0" applyNumberFormat="1" applyFont="1" applyFill="1"/>
    <xf numFmtId="0" fontId="12" fillId="14" borderId="0" xfId="0" applyFont="1" applyFill="1"/>
    <xf numFmtId="0" fontId="0" fillId="14" borderId="0" xfId="0" applyFill="1"/>
    <xf numFmtId="0" fontId="1" fillId="14" borderId="0" xfId="0" applyFont="1" applyFill="1" applyAlignment="1">
      <alignment horizontal="center" vertical="center"/>
    </xf>
    <xf numFmtId="44" fontId="1" fillId="14" borderId="0" xfId="1" applyFont="1" applyFill="1"/>
    <xf numFmtId="164" fontId="1" fillId="14" borderId="0" xfId="0" applyNumberFormat="1" applyFont="1" applyFill="1"/>
    <xf numFmtId="0" fontId="1" fillId="14" borderId="0" xfId="0" applyFont="1" applyFill="1"/>
    <xf numFmtId="164" fontId="3" fillId="10" borderId="0" xfId="0" applyNumberFormat="1" applyFont="1" applyFill="1"/>
    <xf numFmtId="164" fontId="3" fillId="10" borderId="0" xfId="0" applyNumberFormat="1" applyFont="1" applyFill="1" applyAlignment="1"/>
    <xf numFmtId="44" fontId="3" fillId="10" borderId="0" xfId="0" applyNumberFormat="1" applyFont="1" applyFill="1"/>
    <xf numFmtId="44" fontId="1" fillId="10" borderId="0" xfId="1" applyFont="1" applyFill="1"/>
    <xf numFmtId="164" fontId="1" fillId="14" borderId="0" xfId="1" applyNumberFormat="1" applyFont="1" applyFill="1"/>
    <xf numFmtId="0" fontId="3" fillId="13" borderId="0" xfId="0" applyFont="1" applyFill="1" applyAlignment="1">
      <alignment horizontal="center" vertical="center" wrapText="1"/>
    </xf>
    <xf numFmtId="0" fontId="12" fillId="13" borderId="0" xfId="0" applyFont="1" applyFill="1" applyAlignment="1">
      <alignment horizontal="center" vertical="center" wrapText="1"/>
    </xf>
    <xf numFmtId="164" fontId="17" fillId="5" borderId="0" xfId="0" applyNumberFormat="1" applyFont="1" applyFill="1"/>
    <xf numFmtId="164" fontId="17" fillId="2" borderId="0" xfId="0" applyNumberFormat="1" applyFont="1" applyFill="1"/>
    <xf numFmtId="8" fontId="16" fillId="2" borderId="0" xfId="0" applyNumberFormat="1" applyFont="1" applyFill="1"/>
    <xf numFmtId="0" fontId="0" fillId="15" borderId="0" xfId="0" applyFill="1"/>
    <xf numFmtId="44" fontId="1" fillId="15" borderId="0" xfId="1" applyFont="1" applyFill="1"/>
    <xf numFmtId="8" fontId="4" fillId="16" borderId="0" xfId="0" applyNumberFormat="1" applyFont="1" applyFill="1"/>
    <xf numFmtId="0" fontId="4" fillId="14" borderId="0" xfId="0" applyFont="1" applyFill="1"/>
    <xf numFmtId="0" fontId="13" fillId="8" borderId="0" xfId="0" applyFont="1" applyFill="1" applyAlignment="1">
      <alignment vertical="center" wrapText="1" shrinkToFit="1"/>
    </xf>
    <xf numFmtId="0" fontId="0" fillId="12" borderId="0" xfId="0" applyFill="1" applyAlignment="1">
      <alignment horizontal="center"/>
    </xf>
    <xf numFmtId="0" fontId="12" fillId="13" borderId="0" xfId="0" applyFont="1" applyFill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B686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66"/>
  <sheetViews>
    <sheetView tabSelected="1" zoomScaleNormal="100" workbookViewId="0">
      <selection activeCell="A2" sqref="A2"/>
    </sheetView>
  </sheetViews>
  <sheetFormatPr defaultRowHeight="15" x14ac:dyDescent="0.25"/>
  <cols>
    <col min="1" max="1" width="19.85546875" customWidth="1"/>
    <col min="2" max="2" width="33.42578125" customWidth="1"/>
    <col min="3" max="3" width="12.5703125" customWidth="1"/>
    <col min="4" max="5" width="17.140625" customWidth="1"/>
    <col min="6" max="6" width="20.140625" customWidth="1"/>
    <col min="7" max="7" width="2" customWidth="1"/>
    <col min="8" max="8" width="15" customWidth="1"/>
    <col min="9" max="9" width="17.42578125" customWidth="1"/>
    <col min="10" max="10" width="2" customWidth="1"/>
    <col min="11" max="11" width="15" customWidth="1"/>
    <col min="12" max="12" width="15.7109375" customWidth="1"/>
    <col min="13" max="13" width="1.85546875" customWidth="1"/>
    <col min="14" max="14" width="10.140625" bestFit="1" customWidth="1"/>
  </cols>
  <sheetData>
    <row r="1" spans="1:13" ht="9.75" customHeight="1" x14ac:dyDescent="0.25">
      <c r="A1" s="46"/>
      <c r="B1" s="49" t="s">
        <v>134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6.25" x14ac:dyDescent="0.4">
      <c r="A2" s="81" t="s">
        <v>5</v>
      </c>
      <c r="B2" s="22"/>
      <c r="C2" s="22"/>
      <c r="D2" s="44"/>
      <c r="E2" s="45"/>
      <c r="F2" s="10"/>
      <c r="G2" s="27"/>
      <c r="H2" s="24">
        <f>SUM(H4:H37)</f>
        <v>12843.333333333334</v>
      </c>
      <c r="I2" s="24">
        <f>SUM(I4:I37)</f>
        <v>154120</v>
      </c>
      <c r="J2" s="27"/>
      <c r="K2" s="10">
        <f>SUM(K4:K37)</f>
        <v>1853.75</v>
      </c>
      <c r="L2" s="10">
        <f>SUM(L4:L37)</f>
        <v>22245</v>
      </c>
      <c r="M2" s="16"/>
    </row>
    <row r="3" spans="1:13" ht="36" customHeight="1" x14ac:dyDescent="0.25">
      <c r="A3" s="151"/>
      <c r="B3" s="21" t="s">
        <v>118</v>
      </c>
      <c r="C3" s="43" t="s">
        <v>40</v>
      </c>
      <c r="D3" s="43" t="s">
        <v>103</v>
      </c>
      <c r="E3" s="43" t="s">
        <v>6</v>
      </c>
      <c r="F3" s="40" t="s">
        <v>90</v>
      </c>
      <c r="G3" s="38"/>
      <c r="H3" s="43" t="s">
        <v>7</v>
      </c>
      <c r="I3" s="44" t="s">
        <v>4</v>
      </c>
      <c r="J3" s="25"/>
      <c r="K3" s="40" t="s">
        <v>7</v>
      </c>
      <c r="L3" s="29" t="s">
        <v>4</v>
      </c>
      <c r="M3" s="16"/>
    </row>
    <row r="4" spans="1:13" x14ac:dyDescent="0.25">
      <c r="A4" s="68" t="s">
        <v>105</v>
      </c>
      <c r="B4" s="67" t="s">
        <v>77</v>
      </c>
      <c r="C4" s="3">
        <v>15</v>
      </c>
      <c r="D4" s="69">
        <v>50</v>
      </c>
      <c r="E4" s="4">
        <v>12</v>
      </c>
      <c r="F4" s="30">
        <v>12</v>
      </c>
      <c r="G4" s="31"/>
      <c r="H4" s="56">
        <f>I4/12</f>
        <v>750</v>
      </c>
      <c r="I4" s="56">
        <f t="shared" ref="I4:I26" si="0">D4*C4*E4</f>
        <v>9000</v>
      </c>
      <c r="J4" s="37"/>
      <c r="K4" s="57">
        <f t="shared" ref="K4:K26" si="1">L4/12</f>
        <v>180</v>
      </c>
      <c r="L4" s="57">
        <f t="shared" ref="L4:L26" si="2">F4*C4*E4</f>
        <v>2160</v>
      </c>
      <c r="M4" s="16"/>
    </row>
    <row r="5" spans="1:13" x14ac:dyDescent="0.25">
      <c r="A5" s="68"/>
      <c r="B5" s="67" t="s">
        <v>78</v>
      </c>
      <c r="C5" s="3">
        <v>12</v>
      </c>
      <c r="D5" s="69">
        <v>30</v>
      </c>
      <c r="E5" s="4">
        <v>10</v>
      </c>
      <c r="F5" s="30">
        <v>6</v>
      </c>
      <c r="G5" s="31"/>
      <c r="H5" s="56">
        <f t="shared" ref="H5:H36" si="3">I5/12</f>
        <v>300</v>
      </c>
      <c r="I5" s="56">
        <f t="shared" si="0"/>
        <v>3600</v>
      </c>
      <c r="J5" s="37"/>
      <c r="K5" s="57">
        <f t="shared" si="1"/>
        <v>60</v>
      </c>
      <c r="L5" s="57">
        <f t="shared" si="2"/>
        <v>720</v>
      </c>
      <c r="M5" s="16"/>
    </row>
    <row r="6" spans="1:13" x14ac:dyDescent="0.25">
      <c r="A6" s="68"/>
      <c r="B6" s="67" t="s">
        <v>79</v>
      </c>
      <c r="C6" s="3">
        <v>10</v>
      </c>
      <c r="D6" s="69">
        <v>35</v>
      </c>
      <c r="E6" s="4">
        <v>11</v>
      </c>
      <c r="F6" s="30">
        <v>0</v>
      </c>
      <c r="G6" s="31"/>
      <c r="H6" s="56">
        <f t="shared" si="3"/>
        <v>320.83333333333331</v>
      </c>
      <c r="I6" s="56">
        <f t="shared" si="0"/>
        <v>3850</v>
      </c>
      <c r="J6" s="37"/>
      <c r="K6" s="57">
        <f t="shared" si="1"/>
        <v>0</v>
      </c>
      <c r="L6" s="57">
        <f t="shared" si="2"/>
        <v>0</v>
      </c>
      <c r="M6" s="16"/>
    </row>
    <row r="7" spans="1:13" x14ac:dyDescent="0.25">
      <c r="A7" s="68" t="s">
        <v>105</v>
      </c>
      <c r="B7" s="67" t="s">
        <v>81</v>
      </c>
      <c r="C7" s="3">
        <v>5</v>
      </c>
      <c r="D7" s="69">
        <v>30</v>
      </c>
      <c r="E7" s="4">
        <v>6</v>
      </c>
      <c r="F7" s="30">
        <v>0</v>
      </c>
      <c r="G7" s="31"/>
      <c r="H7" s="56">
        <f t="shared" si="3"/>
        <v>75</v>
      </c>
      <c r="I7" s="56">
        <f t="shared" si="0"/>
        <v>900</v>
      </c>
      <c r="J7" s="37"/>
      <c r="K7" s="57">
        <f t="shared" si="1"/>
        <v>0</v>
      </c>
      <c r="L7" s="57">
        <f t="shared" si="2"/>
        <v>0</v>
      </c>
      <c r="M7" s="16"/>
    </row>
    <row r="8" spans="1:13" x14ac:dyDescent="0.25">
      <c r="A8" s="68"/>
      <c r="B8" s="67" t="s">
        <v>82</v>
      </c>
      <c r="C8" s="3">
        <v>8</v>
      </c>
      <c r="D8" s="69">
        <v>35</v>
      </c>
      <c r="E8" s="4">
        <v>8</v>
      </c>
      <c r="F8" s="30">
        <v>0</v>
      </c>
      <c r="G8" s="31"/>
      <c r="H8" s="56">
        <f t="shared" si="3"/>
        <v>186.66666666666666</v>
      </c>
      <c r="I8" s="56">
        <f t="shared" si="0"/>
        <v>2240</v>
      </c>
      <c r="J8" s="37"/>
      <c r="K8" s="57">
        <f t="shared" si="1"/>
        <v>0</v>
      </c>
      <c r="L8" s="57">
        <f t="shared" si="2"/>
        <v>0</v>
      </c>
      <c r="M8" s="16"/>
    </row>
    <row r="9" spans="1:13" x14ac:dyDescent="0.25">
      <c r="A9" s="68"/>
      <c r="B9" s="67" t="s">
        <v>83</v>
      </c>
      <c r="C9" s="3">
        <v>3</v>
      </c>
      <c r="D9" s="69">
        <v>35</v>
      </c>
      <c r="E9" s="4">
        <v>8</v>
      </c>
      <c r="F9" s="30">
        <v>0</v>
      </c>
      <c r="G9" s="31"/>
      <c r="H9" s="56">
        <f t="shared" si="3"/>
        <v>70</v>
      </c>
      <c r="I9" s="56">
        <f t="shared" si="0"/>
        <v>840</v>
      </c>
      <c r="J9" s="37"/>
      <c r="K9" s="57">
        <f t="shared" si="1"/>
        <v>0</v>
      </c>
      <c r="L9" s="57">
        <f t="shared" si="2"/>
        <v>0</v>
      </c>
      <c r="M9" s="16"/>
    </row>
    <row r="10" spans="1:13" x14ac:dyDescent="0.25">
      <c r="A10" s="68" t="s">
        <v>106</v>
      </c>
      <c r="B10" s="67" t="s">
        <v>85</v>
      </c>
      <c r="C10" s="3">
        <v>2</v>
      </c>
      <c r="D10" s="69">
        <v>35</v>
      </c>
      <c r="E10" s="4">
        <v>8</v>
      </c>
      <c r="F10" s="30">
        <v>0</v>
      </c>
      <c r="G10" s="31"/>
      <c r="H10" s="56">
        <f t="shared" si="3"/>
        <v>46.666666666666664</v>
      </c>
      <c r="I10" s="56">
        <f t="shared" si="0"/>
        <v>560</v>
      </c>
      <c r="J10" s="37"/>
      <c r="K10" s="57">
        <f t="shared" si="1"/>
        <v>0</v>
      </c>
      <c r="L10" s="57">
        <f t="shared" si="2"/>
        <v>0</v>
      </c>
      <c r="M10" s="16"/>
    </row>
    <row r="11" spans="1:13" x14ac:dyDescent="0.25">
      <c r="A11" s="68"/>
      <c r="B11" s="67" t="s">
        <v>84</v>
      </c>
      <c r="C11" s="3">
        <v>1</v>
      </c>
      <c r="D11" s="69">
        <v>60</v>
      </c>
      <c r="E11" s="4">
        <v>8</v>
      </c>
      <c r="F11" s="30">
        <v>0</v>
      </c>
      <c r="G11" s="31"/>
      <c r="H11" s="56">
        <f t="shared" si="3"/>
        <v>40</v>
      </c>
      <c r="I11" s="56">
        <f t="shared" si="0"/>
        <v>480</v>
      </c>
      <c r="J11" s="37"/>
      <c r="K11" s="57">
        <f t="shared" si="1"/>
        <v>0</v>
      </c>
      <c r="L11" s="57">
        <f t="shared" si="2"/>
        <v>0</v>
      </c>
      <c r="M11" s="16"/>
    </row>
    <row r="12" spans="1:13" x14ac:dyDescent="0.25">
      <c r="A12" s="68" t="s">
        <v>107</v>
      </c>
      <c r="B12" s="67" t="s">
        <v>86</v>
      </c>
      <c r="C12" s="3">
        <v>2</v>
      </c>
      <c r="D12" s="69">
        <v>75</v>
      </c>
      <c r="E12" s="4">
        <v>8</v>
      </c>
      <c r="F12" s="30">
        <v>15</v>
      </c>
      <c r="G12" s="31"/>
      <c r="H12" s="56">
        <f t="shared" si="3"/>
        <v>100</v>
      </c>
      <c r="I12" s="56">
        <f t="shared" si="0"/>
        <v>1200</v>
      </c>
      <c r="J12" s="37"/>
      <c r="K12" s="57">
        <f t="shared" si="1"/>
        <v>20</v>
      </c>
      <c r="L12" s="57">
        <f t="shared" si="2"/>
        <v>240</v>
      </c>
      <c r="M12" s="16"/>
    </row>
    <row r="13" spans="1:13" x14ac:dyDescent="0.25">
      <c r="A13" s="68"/>
      <c r="B13" s="67"/>
      <c r="C13" s="3">
        <v>5</v>
      </c>
      <c r="D13" s="69">
        <v>0</v>
      </c>
      <c r="E13" s="4">
        <v>11</v>
      </c>
      <c r="F13" s="30">
        <v>0</v>
      </c>
      <c r="G13" s="31"/>
      <c r="H13" s="56">
        <f t="shared" si="3"/>
        <v>0</v>
      </c>
      <c r="I13" s="56">
        <f t="shared" si="0"/>
        <v>0</v>
      </c>
      <c r="J13" s="37"/>
      <c r="K13" s="57">
        <f t="shared" si="1"/>
        <v>0</v>
      </c>
      <c r="L13" s="57">
        <f t="shared" si="2"/>
        <v>0</v>
      </c>
      <c r="M13" s="16"/>
    </row>
    <row r="14" spans="1:13" x14ac:dyDescent="0.25">
      <c r="A14" s="68"/>
      <c r="B14" s="67"/>
      <c r="C14" s="3">
        <v>5</v>
      </c>
      <c r="D14" s="69">
        <v>0</v>
      </c>
      <c r="E14" s="4">
        <v>11</v>
      </c>
      <c r="F14" s="30">
        <v>0</v>
      </c>
      <c r="G14" s="31"/>
      <c r="H14" s="56">
        <f t="shared" si="3"/>
        <v>0</v>
      </c>
      <c r="I14" s="56">
        <f t="shared" si="0"/>
        <v>0</v>
      </c>
      <c r="J14" s="37"/>
      <c r="K14" s="57">
        <f t="shared" si="1"/>
        <v>0</v>
      </c>
      <c r="L14" s="57">
        <f t="shared" si="2"/>
        <v>0</v>
      </c>
      <c r="M14" s="16"/>
    </row>
    <row r="15" spans="1:13" x14ac:dyDescent="0.25">
      <c r="A15" s="68" t="s">
        <v>108</v>
      </c>
      <c r="B15" s="67" t="s">
        <v>72</v>
      </c>
      <c r="C15" s="3">
        <v>2</v>
      </c>
      <c r="D15" s="69">
        <v>2500</v>
      </c>
      <c r="E15" s="4">
        <v>1</v>
      </c>
      <c r="F15" s="30">
        <v>1200</v>
      </c>
      <c r="G15" s="31"/>
      <c r="H15" s="56">
        <f t="shared" si="3"/>
        <v>416.66666666666669</v>
      </c>
      <c r="I15" s="56">
        <f t="shared" si="0"/>
        <v>5000</v>
      </c>
      <c r="J15" s="37"/>
      <c r="K15" s="57">
        <f t="shared" si="1"/>
        <v>200</v>
      </c>
      <c r="L15" s="57">
        <f t="shared" si="2"/>
        <v>2400</v>
      </c>
      <c r="M15" s="16"/>
    </row>
    <row r="16" spans="1:13" x14ac:dyDescent="0.25">
      <c r="A16" s="68"/>
      <c r="B16" s="67" t="s">
        <v>89</v>
      </c>
      <c r="C16" s="3">
        <v>1</v>
      </c>
      <c r="D16" s="69">
        <v>2700</v>
      </c>
      <c r="E16" s="4">
        <v>1</v>
      </c>
      <c r="F16" s="30">
        <v>1500</v>
      </c>
      <c r="G16" s="31"/>
      <c r="H16" s="56">
        <f t="shared" ref="H16:H23" si="4">I16/12</f>
        <v>225</v>
      </c>
      <c r="I16" s="56">
        <f t="shared" si="0"/>
        <v>2700</v>
      </c>
      <c r="J16" s="37"/>
      <c r="K16" s="57">
        <f t="shared" si="1"/>
        <v>125</v>
      </c>
      <c r="L16" s="57">
        <f t="shared" si="2"/>
        <v>1500</v>
      </c>
      <c r="M16" s="16"/>
    </row>
    <row r="17" spans="1:13" x14ac:dyDescent="0.25">
      <c r="A17" s="68" t="s">
        <v>109</v>
      </c>
      <c r="B17" s="67" t="s">
        <v>73</v>
      </c>
      <c r="C17" s="3">
        <v>1</v>
      </c>
      <c r="D17" s="69">
        <v>2500</v>
      </c>
      <c r="E17" s="4">
        <v>1</v>
      </c>
      <c r="F17" s="30">
        <v>950</v>
      </c>
      <c r="G17" s="31"/>
      <c r="H17" s="56">
        <f t="shared" si="4"/>
        <v>208.33333333333334</v>
      </c>
      <c r="I17" s="56">
        <f t="shared" si="0"/>
        <v>2500</v>
      </c>
      <c r="J17" s="37"/>
      <c r="K17" s="57">
        <f t="shared" si="1"/>
        <v>79.166666666666671</v>
      </c>
      <c r="L17" s="57">
        <f t="shared" si="2"/>
        <v>950</v>
      </c>
      <c r="M17" s="16"/>
    </row>
    <row r="18" spans="1:13" x14ac:dyDescent="0.25">
      <c r="A18" s="68"/>
      <c r="B18" s="67" t="s">
        <v>74</v>
      </c>
      <c r="C18" s="3">
        <v>1</v>
      </c>
      <c r="D18" s="69">
        <v>2500</v>
      </c>
      <c r="E18" s="4">
        <v>1</v>
      </c>
      <c r="F18" s="30">
        <v>1350</v>
      </c>
      <c r="G18" s="31"/>
      <c r="H18" s="56">
        <f t="shared" si="4"/>
        <v>208.33333333333334</v>
      </c>
      <c r="I18" s="56">
        <f t="shared" si="0"/>
        <v>2500</v>
      </c>
      <c r="J18" s="37"/>
      <c r="K18" s="57">
        <f t="shared" si="1"/>
        <v>112.5</v>
      </c>
      <c r="L18" s="57">
        <f t="shared" si="2"/>
        <v>1350</v>
      </c>
      <c r="M18" s="16"/>
    </row>
    <row r="19" spans="1:13" x14ac:dyDescent="0.25">
      <c r="A19" s="68" t="s">
        <v>110</v>
      </c>
      <c r="B19" s="67" t="s">
        <v>75</v>
      </c>
      <c r="C19" s="3">
        <v>1</v>
      </c>
      <c r="D19" s="69">
        <v>2500</v>
      </c>
      <c r="E19" s="4">
        <v>1</v>
      </c>
      <c r="F19" s="30">
        <v>725</v>
      </c>
      <c r="G19" s="31"/>
      <c r="H19" s="56">
        <f t="shared" si="4"/>
        <v>208.33333333333334</v>
      </c>
      <c r="I19" s="56">
        <f t="shared" si="0"/>
        <v>2500</v>
      </c>
      <c r="J19" s="37"/>
      <c r="K19" s="57">
        <f t="shared" si="1"/>
        <v>60.416666666666664</v>
      </c>
      <c r="L19" s="57">
        <f t="shared" si="2"/>
        <v>725</v>
      </c>
      <c r="M19" s="16"/>
    </row>
    <row r="20" spans="1:13" x14ac:dyDescent="0.25">
      <c r="A20" s="68" t="s">
        <v>111</v>
      </c>
      <c r="B20" s="67" t="s">
        <v>76</v>
      </c>
      <c r="C20" s="3">
        <v>2</v>
      </c>
      <c r="D20" s="69">
        <v>1500</v>
      </c>
      <c r="E20" s="4">
        <v>1</v>
      </c>
      <c r="F20" s="30">
        <v>200</v>
      </c>
      <c r="G20" s="31"/>
      <c r="H20" s="56">
        <f t="shared" si="4"/>
        <v>250</v>
      </c>
      <c r="I20" s="56">
        <f t="shared" si="0"/>
        <v>3000</v>
      </c>
      <c r="J20" s="37"/>
      <c r="K20" s="57">
        <f t="shared" si="1"/>
        <v>33.333333333333336</v>
      </c>
      <c r="L20" s="57">
        <f t="shared" si="2"/>
        <v>400</v>
      </c>
      <c r="M20" s="16"/>
    </row>
    <row r="21" spans="1:13" x14ac:dyDescent="0.25">
      <c r="A21" s="68" t="s">
        <v>112</v>
      </c>
      <c r="B21" s="67" t="s">
        <v>70</v>
      </c>
      <c r="C21" s="3">
        <v>4</v>
      </c>
      <c r="D21" s="69">
        <v>750</v>
      </c>
      <c r="E21" s="4">
        <v>2</v>
      </c>
      <c r="F21" s="30">
        <v>200</v>
      </c>
      <c r="G21" s="31"/>
      <c r="H21" s="56">
        <f t="shared" si="4"/>
        <v>500</v>
      </c>
      <c r="I21" s="56">
        <f t="shared" si="0"/>
        <v>6000</v>
      </c>
      <c r="J21" s="37"/>
      <c r="K21" s="57">
        <f t="shared" si="1"/>
        <v>133.33333333333334</v>
      </c>
      <c r="L21" s="57">
        <f t="shared" si="2"/>
        <v>1600</v>
      </c>
      <c r="M21" s="16"/>
    </row>
    <row r="22" spans="1:13" x14ac:dyDescent="0.25">
      <c r="A22" s="68" t="s">
        <v>113</v>
      </c>
      <c r="B22" s="67" t="s">
        <v>71</v>
      </c>
      <c r="C22" s="3">
        <v>5</v>
      </c>
      <c r="D22" s="69">
        <v>1000</v>
      </c>
      <c r="E22" s="4">
        <v>1</v>
      </c>
      <c r="F22" s="30">
        <v>300</v>
      </c>
      <c r="G22" s="31"/>
      <c r="H22" s="56">
        <f t="shared" si="4"/>
        <v>416.66666666666669</v>
      </c>
      <c r="I22" s="56">
        <f t="shared" si="0"/>
        <v>5000</v>
      </c>
      <c r="J22" s="37"/>
      <c r="K22" s="57">
        <f t="shared" si="1"/>
        <v>125</v>
      </c>
      <c r="L22" s="57">
        <f t="shared" si="2"/>
        <v>1500</v>
      </c>
      <c r="M22" s="16"/>
    </row>
    <row r="23" spans="1:13" x14ac:dyDescent="0.25">
      <c r="A23" s="68"/>
      <c r="B23" s="67"/>
      <c r="C23" s="3">
        <v>0</v>
      </c>
      <c r="D23" s="69">
        <v>0</v>
      </c>
      <c r="E23" s="4">
        <v>0</v>
      </c>
      <c r="F23" s="30">
        <v>0</v>
      </c>
      <c r="G23" s="31"/>
      <c r="H23" s="56">
        <f t="shared" si="4"/>
        <v>0</v>
      </c>
      <c r="I23" s="56">
        <f t="shared" si="0"/>
        <v>0</v>
      </c>
      <c r="J23" s="37"/>
      <c r="K23" s="57">
        <f t="shared" si="1"/>
        <v>0</v>
      </c>
      <c r="L23" s="57">
        <f t="shared" si="2"/>
        <v>0</v>
      </c>
      <c r="M23" s="16"/>
    </row>
    <row r="24" spans="1:13" x14ac:dyDescent="0.25">
      <c r="A24" s="68"/>
      <c r="B24" s="67"/>
      <c r="C24" s="3">
        <v>5</v>
      </c>
      <c r="D24" s="69">
        <v>0</v>
      </c>
      <c r="E24" s="4">
        <v>11</v>
      </c>
      <c r="F24" s="30">
        <v>0</v>
      </c>
      <c r="G24" s="31"/>
      <c r="H24" s="56">
        <f t="shared" si="3"/>
        <v>0</v>
      </c>
      <c r="I24" s="56">
        <f t="shared" si="0"/>
        <v>0</v>
      </c>
      <c r="J24" s="37"/>
      <c r="K24" s="57">
        <f t="shared" si="1"/>
        <v>0</v>
      </c>
      <c r="L24" s="57">
        <f t="shared" si="2"/>
        <v>0</v>
      </c>
      <c r="M24" s="16"/>
    </row>
    <row r="25" spans="1:13" x14ac:dyDescent="0.25">
      <c r="A25" s="68"/>
      <c r="B25" s="67"/>
      <c r="C25" s="3">
        <v>5</v>
      </c>
      <c r="D25" s="69">
        <v>0</v>
      </c>
      <c r="E25" s="4">
        <v>11</v>
      </c>
      <c r="F25" s="30">
        <v>0</v>
      </c>
      <c r="G25" s="31"/>
      <c r="H25" s="56">
        <f t="shared" si="3"/>
        <v>0</v>
      </c>
      <c r="I25" s="56">
        <f t="shared" si="0"/>
        <v>0</v>
      </c>
      <c r="J25" s="37"/>
      <c r="K25" s="57">
        <f t="shared" si="1"/>
        <v>0</v>
      </c>
      <c r="L25" s="57">
        <f t="shared" si="2"/>
        <v>0</v>
      </c>
      <c r="M25" s="16"/>
    </row>
    <row r="26" spans="1:13" x14ac:dyDescent="0.25">
      <c r="A26" s="68"/>
      <c r="B26" s="67"/>
      <c r="C26" s="3">
        <v>2</v>
      </c>
      <c r="D26" s="69"/>
      <c r="E26" s="4">
        <v>9</v>
      </c>
      <c r="F26" s="30">
        <v>0</v>
      </c>
      <c r="G26" s="31"/>
      <c r="H26" s="56">
        <f t="shared" si="3"/>
        <v>0</v>
      </c>
      <c r="I26" s="56">
        <f t="shared" si="0"/>
        <v>0</v>
      </c>
      <c r="J26" s="37"/>
      <c r="K26" s="57">
        <f t="shared" si="1"/>
        <v>0</v>
      </c>
      <c r="L26" s="57">
        <f t="shared" si="2"/>
        <v>0</v>
      </c>
      <c r="M26" s="16"/>
    </row>
    <row r="27" spans="1:13" ht="28.5" customHeight="1" x14ac:dyDescent="0.25">
      <c r="A27" s="46"/>
      <c r="B27" s="21" t="s">
        <v>119</v>
      </c>
      <c r="C27" s="23"/>
      <c r="D27" s="43" t="s">
        <v>102</v>
      </c>
      <c r="E27" s="43" t="s">
        <v>6</v>
      </c>
      <c r="F27" s="40" t="s">
        <v>90</v>
      </c>
      <c r="G27" s="19"/>
      <c r="H27" s="26"/>
      <c r="I27" s="26"/>
      <c r="J27" s="26"/>
      <c r="K27" s="26"/>
      <c r="L27" s="26"/>
      <c r="M27" s="16"/>
    </row>
    <row r="28" spans="1:13" ht="15.75" customHeight="1" x14ac:dyDescent="0.25">
      <c r="A28" s="68" t="s">
        <v>116</v>
      </c>
      <c r="B28" s="67" t="s">
        <v>77</v>
      </c>
      <c r="C28" s="3">
        <v>5</v>
      </c>
      <c r="D28" s="69">
        <v>225</v>
      </c>
      <c r="E28" s="4">
        <v>12</v>
      </c>
      <c r="F28" s="30">
        <v>45</v>
      </c>
      <c r="G28" s="31"/>
      <c r="H28" s="56">
        <f t="shared" si="3"/>
        <v>1125</v>
      </c>
      <c r="I28" s="56">
        <f t="shared" ref="I28:I36" si="5">D28*C28*E28</f>
        <v>13500</v>
      </c>
      <c r="J28" s="37"/>
      <c r="K28" s="57">
        <f t="shared" ref="K28:K36" si="6">L28/12</f>
        <v>225</v>
      </c>
      <c r="L28" s="57">
        <f t="shared" ref="L28:L36" si="7">F28*C28*E28</f>
        <v>2700</v>
      </c>
      <c r="M28" s="16"/>
    </row>
    <row r="29" spans="1:13" x14ac:dyDescent="0.25">
      <c r="A29" s="68" t="s">
        <v>115</v>
      </c>
      <c r="B29" s="67" t="s">
        <v>78</v>
      </c>
      <c r="C29" s="3">
        <v>4</v>
      </c>
      <c r="D29" s="69">
        <v>250</v>
      </c>
      <c r="E29" s="4">
        <v>12</v>
      </c>
      <c r="F29" s="30">
        <v>0</v>
      </c>
      <c r="G29" s="31"/>
      <c r="H29" s="56">
        <f t="shared" si="3"/>
        <v>1000</v>
      </c>
      <c r="I29" s="56">
        <f t="shared" si="5"/>
        <v>12000</v>
      </c>
      <c r="J29" s="37"/>
      <c r="K29" s="57">
        <f t="shared" si="6"/>
        <v>0</v>
      </c>
      <c r="L29" s="57">
        <f t="shared" si="7"/>
        <v>0</v>
      </c>
      <c r="M29" s="16"/>
    </row>
    <row r="30" spans="1:13" x14ac:dyDescent="0.25">
      <c r="A30" s="68" t="s">
        <v>105</v>
      </c>
      <c r="B30" s="67" t="s">
        <v>79</v>
      </c>
      <c r="C30" s="3">
        <v>4</v>
      </c>
      <c r="D30" s="69">
        <v>250</v>
      </c>
      <c r="E30" s="4">
        <v>12</v>
      </c>
      <c r="F30" s="30">
        <v>0</v>
      </c>
      <c r="G30" s="31"/>
      <c r="H30" s="56">
        <f t="shared" si="3"/>
        <v>1000</v>
      </c>
      <c r="I30" s="56">
        <f t="shared" si="5"/>
        <v>12000</v>
      </c>
      <c r="J30" s="37"/>
      <c r="K30" s="57">
        <f t="shared" si="6"/>
        <v>0</v>
      </c>
      <c r="L30" s="57">
        <f t="shared" si="7"/>
        <v>0</v>
      </c>
      <c r="M30" s="16"/>
    </row>
    <row r="31" spans="1:13" x14ac:dyDescent="0.25">
      <c r="A31" s="68" t="s">
        <v>105</v>
      </c>
      <c r="B31" s="67" t="s">
        <v>81</v>
      </c>
      <c r="C31" s="3">
        <v>4</v>
      </c>
      <c r="D31" s="69">
        <v>250</v>
      </c>
      <c r="E31" s="4">
        <v>12</v>
      </c>
      <c r="F31" s="30">
        <v>0</v>
      </c>
      <c r="G31" s="31"/>
      <c r="H31" s="56">
        <f t="shared" si="3"/>
        <v>1000</v>
      </c>
      <c r="I31" s="56">
        <f t="shared" si="5"/>
        <v>12000</v>
      </c>
      <c r="J31" s="37"/>
      <c r="K31" s="57">
        <f t="shared" si="6"/>
        <v>0</v>
      </c>
      <c r="L31" s="57">
        <f t="shared" si="7"/>
        <v>0</v>
      </c>
      <c r="M31" s="16"/>
    </row>
    <row r="32" spans="1:13" x14ac:dyDescent="0.25">
      <c r="A32" s="68" t="s">
        <v>116</v>
      </c>
      <c r="B32" s="67" t="s">
        <v>82</v>
      </c>
      <c r="C32" s="3">
        <v>4</v>
      </c>
      <c r="D32" s="69">
        <v>250</v>
      </c>
      <c r="E32" s="4">
        <v>12</v>
      </c>
      <c r="F32" s="30">
        <v>0</v>
      </c>
      <c r="G32" s="31"/>
      <c r="H32" s="56">
        <f t="shared" si="3"/>
        <v>1000</v>
      </c>
      <c r="I32" s="56">
        <f t="shared" si="5"/>
        <v>12000</v>
      </c>
      <c r="J32" s="37"/>
      <c r="K32" s="57">
        <f t="shared" si="6"/>
        <v>0</v>
      </c>
      <c r="L32" s="57">
        <f t="shared" si="7"/>
        <v>0</v>
      </c>
      <c r="M32" s="16"/>
    </row>
    <row r="33" spans="1:13" x14ac:dyDescent="0.25">
      <c r="A33" s="68" t="s">
        <v>117</v>
      </c>
      <c r="B33" s="67" t="s">
        <v>83</v>
      </c>
      <c r="C33" s="3">
        <v>7</v>
      </c>
      <c r="D33" s="69">
        <v>175</v>
      </c>
      <c r="E33" s="4">
        <v>10</v>
      </c>
      <c r="F33" s="30">
        <v>0</v>
      </c>
      <c r="G33" s="31"/>
      <c r="H33" s="56">
        <f t="shared" si="3"/>
        <v>1020.8333333333334</v>
      </c>
      <c r="I33" s="56">
        <f t="shared" si="5"/>
        <v>12250</v>
      </c>
      <c r="J33" s="37"/>
      <c r="K33" s="57">
        <f t="shared" si="6"/>
        <v>0</v>
      </c>
      <c r="L33" s="57">
        <f t="shared" si="7"/>
        <v>0</v>
      </c>
      <c r="M33" s="16"/>
    </row>
    <row r="34" spans="1:13" x14ac:dyDescent="0.25">
      <c r="A34" s="68" t="s">
        <v>105</v>
      </c>
      <c r="B34" s="67" t="s">
        <v>80</v>
      </c>
      <c r="C34" s="3">
        <v>1</v>
      </c>
      <c r="D34" s="69">
        <v>1500</v>
      </c>
      <c r="E34" s="4">
        <v>3</v>
      </c>
      <c r="F34" s="30">
        <v>0</v>
      </c>
      <c r="G34" s="31"/>
      <c r="H34" s="56">
        <f t="shared" si="3"/>
        <v>375</v>
      </c>
      <c r="I34" s="56">
        <f t="shared" si="5"/>
        <v>4500</v>
      </c>
      <c r="J34" s="37"/>
      <c r="K34" s="57">
        <f t="shared" si="6"/>
        <v>0</v>
      </c>
      <c r="L34" s="57">
        <f t="shared" si="7"/>
        <v>0</v>
      </c>
      <c r="M34" s="16"/>
    </row>
    <row r="35" spans="1:13" x14ac:dyDescent="0.25">
      <c r="A35" s="68" t="s">
        <v>115</v>
      </c>
      <c r="B35" s="67" t="s">
        <v>114</v>
      </c>
      <c r="C35" s="3">
        <v>1</v>
      </c>
      <c r="D35" s="69">
        <v>2000</v>
      </c>
      <c r="E35" s="4">
        <v>12</v>
      </c>
      <c r="F35" s="30">
        <v>500</v>
      </c>
      <c r="G35" s="31"/>
      <c r="H35" s="56">
        <f t="shared" si="3"/>
        <v>2000</v>
      </c>
      <c r="I35" s="56">
        <f t="shared" si="5"/>
        <v>24000</v>
      </c>
      <c r="J35" s="37"/>
      <c r="K35" s="57">
        <f t="shared" si="6"/>
        <v>500</v>
      </c>
      <c r="L35" s="57">
        <f t="shared" si="7"/>
        <v>6000</v>
      </c>
      <c r="M35" s="16"/>
    </row>
    <row r="36" spans="1:13" x14ac:dyDescent="0.25">
      <c r="A36" s="68"/>
      <c r="B36" s="67"/>
      <c r="C36" s="3">
        <v>1</v>
      </c>
      <c r="D36" s="69">
        <v>0</v>
      </c>
      <c r="E36" s="4">
        <v>6</v>
      </c>
      <c r="F36" s="30">
        <v>0</v>
      </c>
      <c r="G36" s="31"/>
      <c r="H36" s="56">
        <f t="shared" si="3"/>
        <v>0</v>
      </c>
      <c r="I36" s="56">
        <f t="shared" si="5"/>
        <v>0</v>
      </c>
      <c r="J36" s="37"/>
      <c r="K36" s="57">
        <f t="shared" si="6"/>
        <v>0</v>
      </c>
      <c r="L36" s="57">
        <f t="shared" si="7"/>
        <v>0</v>
      </c>
      <c r="M36" s="16"/>
    </row>
    <row r="37" spans="1:13" ht="6" customHeight="1" x14ac:dyDescent="0.25">
      <c r="A37" s="16"/>
      <c r="B37" s="16"/>
      <c r="C37" s="26"/>
      <c r="D37" s="16"/>
      <c r="E37" s="17"/>
      <c r="F37" s="26"/>
      <c r="G37" s="26"/>
      <c r="H37" s="26"/>
      <c r="I37" s="26"/>
      <c r="J37" s="19"/>
      <c r="K37" s="26"/>
      <c r="M37" s="16"/>
    </row>
    <row r="38" spans="1:13" ht="7.5" customHeight="1" x14ac:dyDescent="0.25">
      <c r="A38" s="46"/>
      <c r="B38" s="49" t="s">
        <v>134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ht="35.25" customHeight="1" x14ac:dyDescent="0.25">
      <c r="A39" s="77" t="s">
        <v>33</v>
      </c>
      <c r="B39" s="13" t="s">
        <v>104</v>
      </c>
      <c r="C39" s="13" t="s">
        <v>16</v>
      </c>
      <c r="D39" s="13" t="s">
        <v>19</v>
      </c>
      <c r="E39" s="13" t="s">
        <v>17</v>
      </c>
      <c r="F39" s="13" t="s">
        <v>18</v>
      </c>
      <c r="G39" s="38"/>
      <c r="H39" s="13" t="s">
        <v>39</v>
      </c>
      <c r="I39" s="13" t="s">
        <v>38</v>
      </c>
      <c r="J39" s="38"/>
      <c r="K39" s="13" t="s">
        <v>87</v>
      </c>
      <c r="L39" s="13" t="s">
        <v>88</v>
      </c>
      <c r="M39" s="16"/>
    </row>
    <row r="40" spans="1:13" ht="15.75" x14ac:dyDescent="0.25">
      <c r="A40" s="20" t="s">
        <v>22</v>
      </c>
      <c r="B40" s="7"/>
      <c r="C40" s="9"/>
      <c r="D40" s="8">
        <f>SUM(D42:D55)</f>
        <v>31420</v>
      </c>
      <c r="E40" s="10">
        <f>SUM(E42:E55)</f>
        <v>270</v>
      </c>
      <c r="F40" s="10"/>
      <c r="G40" s="27"/>
      <c r="H40" s="10">
        <f>SUM(H42:H55)</f>
        <v>829.58333333333326</v>
      </c>
      <c r="I40" s="10">
        <f>SUM(I42:I55)</f>
        <v>9955</v>
      </c>
      <c r="J40" s="39"/>
      <c r="K40" s="10">
        <f>SUM(K42:K55)</f>
        <v>8461.75</v>
      </c>
      <c r="L40" s="10">
        <f>SUM(L42:L55)</f>
        <v>1493.25</v>
      </c>
      <c r="M40" s="16"/>
    </row>
    <row r="41" spans="1:13" ht="6.75" customHeight="1" x14ac:dyDescent="0.25">
      <c r="A41" s="41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16"/>
    </row>
    <row r="42" spans="1:13" x14ac:dyDescent="0.25">
      <c r="A42" s="12" t="s">
        <v>5</v>
      </c>
      <c r="B42" s="12" t="s">
        <v>91</v>
      </c>
      <c r="C42" s="18">
        <v>15000</v>
      </c>
      <c r="D42" s="34">
        <v>8000</v>
      </c>
      <c r="E42" s="30">
        <v>0</v>
      </c>
      <c r="F42" s="30">
        <v>0.52</v>
      </c>
      <c r="G42" s="31"/>
      <c r="H42" s="47">
        <f t="shared" ref="H42:H55" si="8">I42/12</f>
        <v>650</v>
      </c>
      <c r="I42" s="36">
        <f t="shared" ref="I42:I54" si="9">F42*C42</f>
        <v>7800</v>
      </c>
      <c r="J42" s="31"/>
      <c r="K42" s="35">
        <f t="shared" ref="K42:K55" si="10">I42*0.85</f>
        <v>6630</v>
      </c>
      <c r="L42" s="35">
        <f t="shared" ref="L42:L55" si="11">I42*0.15</f>
        <v>1170</v>
      </c>
      <c r="M42" s="16"/>
    </row>
    <row r="43" spans="1:13" x14ac:dyDescent="0.25">
      <c r="A43" s="12" t="s">
        <v>23</v>
      </c>
      <c r="B43" s="12" t="s">
        <v>99</v>
      </c>
      <c r="C43" s="18">
        <v>12000</v>
      </c>
      <c r="D43" s="34">
        <v>1800</v>
      </c>
      <c r="E43" s="30">
        <v>0</v>
      </c>
      <c r="F43" s="30">
        <v>0.01</v>
      </c>
      <c r="G43" s="31"/>
      <c r="H43" s="47">
        <f t="shared" si="8"/>
        <v>10</v>
      </c>
      <c r="I43" s="36">
        <f t="shared" si="9"/>
        <v>120</v>
      </c>
      <c r="J43" s="31"/>
      <c r="K43" s="35">
        <f t="shared" si="10"/>
        <v>102</v>
      </c>
      <c r="L43" s="35">
        <f t="shared" si="11"/>
        <v>18</v>
      </c>
      <c r="M43" s="16"/>
    </row>
    <row r="44" spans="1:13" x14ac:dyDescent="0.25">
      <c r="A44" s="12" t="s">
        <v>8</v>
      </c>
      <c r="B44" s="12" t="s">
        <v>92</v>
      </c>
      <c r="C44" s="18">
        <v>300</v>
      </c>
      <c r="D44" s="34">
        <v>12500</v>
      </c>
      <c r="E44" s="30">
        <v>180</v>
      </c>
      <c r="F44" s="30">
        <v>1.9</v>
      </c>
      <c r="G44" s="31"/>
      <c r="H44" s="47">
        <f t="shared" si="8"/>
        <v>47.5</v>
      </c>
      <c r="I44" s="36">
        <f t="shared" si="9"/>
        <v>570</v>
      </c>
      <c r="J44" s="31"/>
      <c r="K44" s="35">
        <f t="shared" si="10"/>
        <v>484.5</v>
      </c>
      <c r="L44" s="35">
        <f t="shared" si="11"/>
        <v>85.5</v>
      </c>
      <c r="M44" s="16"/>
    </row>
    <row r="45" spans="1:13" x14ac:dyDescent="0.25">
      <c r="A45" s="12" t="s">
        <v>9</v>
      </c>
      <c r="B45" s="12" t="s">
        <v>93</v>
      </c>
      <c r="C45" s="18">
        <v>350</v>
      </c>
      <c r="D45" s="34">
        <v>5500</v>
      </c>
      <c r="E45" s="30">
        <v>90</v>
      </c>
      <c r="F45" s="30">
        <v>1.6</v>
      </c>
      <c r="G45" s="31"/>
      <c r="H45" s="47">
        <f t="shared" si="8"/>
        <v>46.666666666666664</v>
      </c>
      <c r="I45" s="36">
        <f t="shared" si="9"/>
        <v>560</v>
      </c>
      <c r="J45" s="31"/>
      <c r="K45" s="35">
        <f t="shared" si="10"/>
        <v>476</v>
      </c>
      <c r="L45" s="35">
        <f t="shared" si="11"/>
        <v>84</v>
      </c>
      <c r="M45" s="16"/>
    </row>
    <row r="46" spans="1:13" x14ac:dyDescent="0.25">
      <c r="A46" s="12" t="s">
        <v>10</v>
      </c>
      <c r="B46" s="12" t="s">
        <v>94</v>
      </c>
      <c r="C46" s="18">
        <v>300</v>
      </c>
      <c r="D46" s="34">
        <v>800</v>
      </c>
      <c r="E46" s="30">
        <v>0</v>
      </c>
      <c r="F46" s="30">
        <v>0.75</v>
      </c>
      <c r="G46" s="31"/>
      <c r="H46" s="47">
        <f t="shared" si="8"/>
        <v>18.75</v>
      </c>
      <c r="I46" s="36">
        <f t="shared" si="9"/>
        <v>225</v>
      </c>
      <c r="J46" s="31"/>
      <c r="K46" s="35">
        <f t="shared" si="10"/>
        <v>191.25</v>
      </c>
      <c r="L46" s="35">
        <f t="shared" si="11"/>
        <v>33.75</v>
      </c>
      <c r="M46" s="16"/>
    </row>
    <row r="47" spans="1:13" x14ac:dyDescent="0.25">
      <c r="A47" s="12" t="s">
        <v>11</v>
      </c>
      <c r="B47" s="12" t="s">
        <v>95</v>
      </c>
      <c r="C47" s="18">
        <v>300</v>
      </c>
      <c r="D47" s="34">
        <v>600</v>
      </c>
      <c r="E47" s="30">
        <v>0</v>
      </c>
      <c r="F47" s="30">
        <v>0.5</v>
      </c>
      <c r="G47" s="31"/>
      <c r="H47" s="47">
        <f t="shared" si="8"/>
        <v>12.5</v>
      </c>
      <c r="I47" s="36">
        <f t="shared" si="9"/>
        <v>150</v>
      </c>
      <c r="J47" s="31"/>
      <c r="K47" s="35">
        <f t="shared" si="10"/>
        <v>127.5</v>
      </c>
      <c r="L47" s="35">
        <f t="shared" si="11"/>
        <v>22.5</v>
      </c>
      <c r="M47" s="16"/>
    </row>
    <row r="48" spans="1:13" x14ac:dyDescent="0.25">
      <c r="A48" s="12" t="s">
        <v>12</v>
      </c>
      <c r="B48" s="12" t="s">
        <v>96</v>
      </c>
      <c r="C48" s="18">
        <v>50</v>
      </c>
      <c r="D48" s="34">
        <v>450</v>
      </c>
      <c r="E48" s="30">
        <v>0</v>
      </c>
      <c r="F48" s="30">
        <v>0.15</v>
      </c>
      <c r="G48" s="31"/>
      <c r="H48" s="47">
        <f t="shared" si="8"/>
        <v>0.625</v>
      </c>
      <c r="I48" s="36">
        <f t="shared" si="9"/>
        <v>7.5</v>
      </c>
      <c r="J48" s="31"/>
      <c r="K48" s="35">
        <f t="shared" si="10"/>
        <v>6.375</v>
      </c>
      <c r="L48" s="35">
        <f t="shared" si="11"/>
        <v>1.125</v>
      </c>
      <c r="M48" s="16"/>
    </row>
    <row r="49" spans="1:13" x14ac:dyDescent="0.25">
      <c r="A49" s="12" t="s">
        <v>13</v>
      </c>
      <c r="B49" s="12" t="s">
        <v>97</v>
      </c>
      <c r="C49" s="18">
        <v>350</v>
      </c>
      <c r="D49" s="34">
        <v>350</v>
      </c>
      <c r="E49" s="30">
        <v>0</v>
      </c>
      <c r="F49" s="30">
        <v>0.15</v>
      </c>
      <c r="G49" s="31"/>
      <c r="H49" s="47">
        <f t="shared" si="8"/>
        <v>4.375</v>
      </c>
      <c r="I49" s="36">
        <f t="shared" si="9"/>
        <v>52.5</v>
      </c>
      <c r="J49" s="31"/>
      <c r="K49" s="35">
        <f t="shared" si="10"/>
        <v>44.625</v>
      </c>
      <c r="L49" s="35">
        <f t="shared" si="11"/>
        <v>7.875</v>
      </c>
      <c r="M49" s="16"/>
    </row>
    <row r="50" spans="1:13" x14ac:dyDescent="0.25">
      <c r="A50" s="12" t="s">
        <v>14</v>
      </c>
      <c r="B50" s="12" t="s">
        <v>97</v>
      </c>
      <c r="C50" s="18">
        <v>0</v>
      </c>
      <c r="D50" s="34"/>
      <c r="E50" s="30">
        <v>0</v>
      </c>
      <c r="F50" s="30">
        <v>0.25</v>
      </c>
      <c r="G50" s="31"/>
      <c r="H50" s="47">
        <f t="shared" si="8"/>
        <v>0</v>
      </c>
      <c r="I50" s="36">
        <f t="shared" si="9"/>
        <v>0</v>
      </c>
      <c r="J50" s="31"/>
      <c r="K50" s="35">
        <f t="shared" si="10"/>
        <v>0</v>
      </c>
      <c r="L50" s="35">
        <f t="shared" si="11"/>
        <v>0</v>
      </c>
      <c r="M50" s="16"/>
    </row>
    <row r="51" spans="1:13" x14ac:dyDescent="0.25">
      <c r="A51" s="12" t="s">
        <v>31</v>
      </c>
      <c r="B51" s="12" t="s">
        <v>98</v>
      </c>
      <c r="C51" s="18">
        <v>300</v>
      </c>
      <c r="D51" s="34">
        <v>620</v>
      </c>
      <c r="E51" s="30">
        <v>0</v>
      </c>
      <c r="F51" s="30">
        <v>0.5</v>
      </c>
      <c r="G51" s="31"/>
      <c r="H51" s="47">
        <f t="shared" si="8"/>
        <v>12.5</v>
      </c>
      <c r="I51" s="36">
        <f t="shared" si="9"/>
        <v>150</v>
      </c>
      <c r="J51" s="31"/>
      <c r="K51" s="35">
        <f t="shared" si="10"/>
        <v>127.5</v>
      </c>
      <c r="L51" s="35">
        <f t="shared" si="11"/>
        <v>22.5</v>
      </c>
      <c r="M51" s="16"/>
    </row>
    <row r="52" spans="1:13" x14ac:dyDescent="0.25">
      <c r="A52" s="12" t="s">
        <v>15</v>
      </c>
      <c r="B52" s="12"/>
      <c r="C52" s="18">
        <v>0</v>
      </c>
      <c r="D52" s="34">
        <v>0</v>
      </c>
      <c r="E52" s="30">
        <v>0</v>
      </c>
      <c r="F52" s="30">
        <v>0</v>
      </c>
      <c r="G52" s="31"/>
      <c r="H52" s="47">
        <f t="shared" si="8"/>
        <v>0</v>
      </c>
      <c r="I52" s="36">
        <f t="shared" si="9"/>
        <v>0</v>
      </c>
      <c r="J52" s="31"/>
      <c r="K52" s="35">
        <f t="shared" si="10"/>
        <v>0</v>
      </c>
      <c r="L52" s="35">
        <f t="shared" si="11"/>
        <v>0</v>
      </c>
      <c r="M52" s="16"/>
    </row>
    <row r="53" spans="1:13" x14ac:dyDescent="0.25">
      <c r="A53" s="12" t="s">
        <v>15</v>
      </c>
      <c r="B53" s="12"/>
      <c r="C53" s="18">
        <v>0</v>
      </c>
      <c r="D53" s="34">
        <v>0</v>
      </c>
      <c r="E53" s="30">
        <v>0</v>
      </c>
      <c r="F53" s="30">
        <v>0</v>
      </c>
      <c r="G53" s="31"/>
      <c r="H53" s="47">
        <f t="shared" si="8"/>
        <v>0</v>
      </c>
      <c r="I53" s="36">
        <f t="shared" si="9"/>
        <v>0</v>
      </c>
      <c r="J53" s="31"/>
      <c r="K53" s="35">
        <f t="shared" si="10"/>
        <v>0</v>
      </c>
      <c r="L53" s="35">
        <f t="shared" si="11"/>
        <v>0</v>
      </c>
      <c r="M53" s="16"/>
    </row>
    <row r="54" spans="1:13" x14ac:dyDescent="0.25">
      <c r="A54" s="12" t="s">
        <v>15</v>
      </c>
      <c r="B54" s="12"/>
      <c r="C54" s="18">
        <v>0</v>
      </c>
      <c r="D54" s="34">
        <v>0</v>
      </c>
      <c r="E54" s="30">
        <v>0</v>
      </c>
      <c r="F54" s="30">
        <v>0</v>
      </c>
      <c r="G54" s="31"/>
      <c r="H54" s="47">
        <f t="shared" si="8"/>
        <v>0</v>
      </c>
      <c r="I54" s="36">
        <f t="shared" si="9"/>
        <v>0</v>
      </c>
      <c r="J54" s="31"/>
      <c r="K54" s="35">
        <f t="shared" si="10"/>
        <v>0</v>
      </c>
      <c r="L54" s="35">
        <f t="shared" si="11"/>
        <v>0</v>
      </c>
      <c r="M54" s="16"/>
    </row>
    <row r="55" spans="1:13" x14ac:dyDescent="0.25">
      <c r="A55" s="12" t="s">
        <v>20</v>
      </c>
      <c r="B55" s="12" t="s">
        <v>21</v>
      </c>
      <c r="C55" s="18">
        <v>0</v>
      </c>
      <c r="D55" s="34">
        <v>800</v>
      </c>
      <c r="E55" s="30">
        <v>0</v>
      </c>
      <c r="F55" s="30">
        <v>0.4</v>
      </c>
      <c r="G55" s="31"/>
      <c r="H55" s="47">
        <f t="shared" si="8"/>
        <v>26.666666666666668</v>
      </c>
      <c r="I55" s="36">
        <f>D55*F55</f>
        <v>320</v>
      </c>
      <c r="J55" s="31"/>
      <c r="K55" s="35">
        <f t="shared" si="10"/>
        <v>272</v>
      </c>
      <c r="L55" s="35">
        <f t="shared" si="11"/>
        <v>48</v>
      </c>
      <c r="M55" s="16"/>
    </row>
    <row r="56" spans="1:13" ht="6.75" customHeight="1" x14ac:dyDescent="0.25">
      <c r="A56" s="49"/>
      <c r="B56" s="49" t="s">
        <v>134</v>
      </c>
      <c r="C56" s="49"/>
      <c r="D56" s="49"/>
      <c r="E56" s="78"/>
      <c r="F56" s="79"/>
      <c r="G56" s="46"/>
      <c r="H56" s="46"/>
      <c r="I56" s="46"/>
      <c r="J56" s="46"/>
      <c r="K56" s="46"/>
      <c r="L56" s="46"/>
      <c r="M56" s="46"/>
    </row>
    <row r="57" spans="1:13" ht="28.5" x14ac:dyDescent="0.25">
      <c r="A57" s="48" t="s">
        <v>32</v>
      </c>
      <c r="B57" s="50" t="s">
        <v>28</v>
      </c>
      <c r="C57" s="50" t="s">
        <v>29</v>
      </c>
      <c r="D57" s="50" t="s">
        <v>30</v>
      </c>
      <c r="E57" s="50" t="s">
        <v>34</v>
      </c>
      <c r="F57" s="50" t="s">
        <v>37</v>
      </c>
      <c r="G57" s="38"/>
      <c r="H57" s="62" t="s">
        <v>39</v>
      </c>
      <c r="I57" s="58" t="s">
        <v>38</v>
      </c>
      <c r="J57" s="38"/>
      <c r="K57" s="50" t="s">
        <v>36</v>
      </c>
      <c r="L57" s="50" t="s">
        <v>35</v>
      </c>
      <c r="M57" s="16"/>
    </row>
    <row r="58" spans="1:13" ht="15.75" x14ac:dyDescent="0.25">
      <c r="A58" s="20" t="s">
        <v>22</v>
      </c>
      <c r="B58" s="10">
        <f>SUM(B60:B65)</f>
        <v>1280</v>
      </c>
      <c r="C58" s="11"/>
      <c r="D58" s="10">
        <f>SUM(D60:D65)</f>
        <v>850</v>
      </c>
      <c r="E58" s="10">
        <f t="shared" ref="E58:F58" si="12">SUM(E60:E65)</f>
        <v>131.84</v>
      </c>
      <c r="F58" s="10">
        <f t="shared" si="12"/>
        <v>1607.9938461538461</v>
      </c>
      <c r="G58" s="27"/>
      <c r="H58" s="59">
        <f>SUM(H60:H65)</f>
        <v>5910.1773371794879</v>
      </c>
      <c r="I58" s="59">
        <f>SUM(I60:I65)</f>
        <v>70922.128046153855</v>
      </c>
      <c r="J58" s="27"/>
      <c r="K58" s="54">
        <v>7.6499999999999999E-2</v>
      </c>
      <c r="L58" s="55">
        <v>2.6499999999999999E-2</v>
      </c>
      <c r="M58" s="16"/>
    </row>
    <row r="59" spans="1:13" ht="6.75" customHeight="1" x14ac:dyDescent="0.25">
      <c r="A59" s="42"/>
      <c r="B59" s="38"/>
      <c r="C59" s="38"/>
      <c r="D59" s="38"/>
      <c r="E59" s="38"/>
      <c r="F59" s="38"/>
      <c r="G59" s="38"/>
      <c r="H59" s="60"/>
      <c r="I59" s="60"/>
      <c r="J59" s="38"/>
      <c r="K59" s="38"/>
      <c r="L59" s="38"/>
      <c r="M59" s="16"/>
    </row>
    <row r="60" spans="1:13" ht="15.75" x14ac:dyDescent="0.25">
      <c r="A60" s="18" t="s">
        <v>24</v>
      </c>
      <c r="B60" s="70">
        <v>600</v>
      </c>
      <c r="C60" s="6">
        <v>12</v>
      </c>
      <c r="D60" s="34">
        <v>850</v>
      </c>
      <c r="E60" s="51">
        <f t="shared" ref="E60:E65" si="13">B60*(K60+L60)</f>
        <v>61.8</v>
      </c>
      <c r="F60" s="52">
        <f t="shared" ref="F60:F65" si="14">B60+E60+(D60*12/52)</f>
        <v>857.95384615384614</v>
      </c>
      <c r="G60" s="63"/>
      <c r="H60" s="61">
        <f t="shared" ref="H60:H65" si="15">I60/12</f>
        <v>4564.9401538461543</v>
      </c>
      <c r="I60" s="61">
        <f t="shared" ref="I60:I65" si="16">F60*4.33*C60+(D60*12)</f>
        <v>54779.281846153848</v>
      </c>
      <c r="J60" s="31"/>
      <c r="K60" s="53">
        <f t="shared" ref="K60:L65" si="17">K$58</f>
        <v>7.6499999999999999E-2</v>
      </c>
      <c r="L60" s="53">
        <f t="shared" si="17"/>
        <v>2.6499999999999999E-2</v>
      </c>
      <c r="M60" s="16"/>
    </row>
    <row r="61" spans="1:13" ht="15.75" x14ac:dyDescent="0.25">
      <c r="A61" s="18" t="s">
        <v>25</v>
      </c>
      <c r="B61" s="70">
        <v>480</v>
      </c>
      <c r="C61" s="6">
        <v>6</v>
      </c>
      <c r="D61" s="34">
        <v>0</v>
      </c>
      <c r="E61" s="51">
        <f t="shared" si="13"/>
        <v>49.44</v>
      </c>
      <c r="F61" s="52">
        <f t="shared" si="14"/>
        <v>529.44000000000005</v>
      </c>
      <c r="G61" s="63"/>
      <c r="H61" s="61">
        <f t="shared" si="15"/>
        <v>1146.2376000000002</v>
      </c>
      <c r="I61" s="61">
        <f t="shared" si="16"/>
        <v>13754.851200000001</v>
      </c>
      <c r="J61" s="31"/>
      <c r="K61" s="53">
        <f t="shared" si="17"/>
        <v>7.6499999999999999E-2</v>
      </c>
      <c r="L61" s="53">
        <f t="shared" si="17"/>
        <v>2.6499999999999999E-2</v>
      </c>
      <c r="M61" s="16"/>
    </row>
    <row r="62" spans="1:13" ht="15.75" x14ac:dyDescent="0.25">
      <c r="A62" s="18" t="s">
        <v>26</v>
      </c>
      <c r="B62" s="70">
        <v>100</v>
      </c>
      <c r="C62" s="6">
        <v>3</v>
      </c>
      <c r="D62" s="34">
        <v>0</v>
      </c>
      <c r="E62" s="51">
        <f t="shared" si="13"/>
        <v>10.299999999999999</v>
      </c>
      <c r="F62" s="52">
        <f t="shared" si="14"/>
        <v>110.3</v>
      </c>
      <c r="G62" s="63"/>
      <c r="H62" s="61">
        <f t="shared" si="15"/>
        <v>119.39975</v>
      </c>
      <c r="I62" s="61">
        <f t="shared" si="16"/>
        <v>1432.797</v>
      </c>
      <c r="J62" s="31"/>
      <c r="K62" s="53">
        <f t="shared" si="17"/>
        <v>7.6499999999999999E-2</v>
      </c>
      <c r="L62" s="53">
        <f t="shared" si="17"/>
        <v>2.6499999999999999E-2</v>
      </c>
      <c r="M62" s="16"/>
    </row>
    <row r="63" spans="1:13" ht="15.75" x14ac:dyDescent="0.25">
      <c r="A63" s="18" t="s">
        <v>27</v>
      </c>
      <c r="B63" s="70">
        <v>100</v>
      </c>
      <c r="C63" s="6">
        <v>2</v>
      </c>
      <c r="D63" s="34">
        <v>0</v>
      </c>
      <c r="E63" s="51">
        <f t="shared" si="13"/>
        <v>10.299999999999999</v>
      </c>
      <c r="F63" s="52">
        <f t="shared" si="14"/>
        <v>110.3</v>
      </c>
      <c r="G63" s="63"/>
      <c r="H63" s="61">
        <f t="shared" si="15"/>
        <v>79.599833333333336</v>
      </c>
      <c r="I63" s="61">
        <f t="shared" si="16"/>
        <v>955.19799999999998</v>
      </c>
      <c r="J63" s="31"/>
      <c r="K63" s="53">
        <f t="shared" si="17"/>
        <v>7.6499999999999999E-2</v>
      </c>
      <c r="L63" s="53">
        <f t="shared" si="17"/>
        <v>2.6499999999999999E-2</v>
      </c>
      <c r="M63" s="16"/>
    </row>
    <row r="64" spans="1:13" ht="15.75" x14ac:dyDescent="0.25">
      <c r="A64" s="66"/>
      <c r="B64" s="69">
        <v>0</v>
      </c>
      <c r="C64" s="6">
        <v>0</v>
      </c>
      <c r="D64" s="34">
        <v>0</v>
      </c>
      <c r="E64" s="51">
        <f t="shared" si="13"/>
        <v>0</v>
      </c>
      <c r="F64" s="52">
        <f t="shared" si="14"/>
        <v>0</v>
      </c>
      <c r="G64" s="63"/>
      <c r="H64" s="61">
        <f t="shared" si="15"/>
        <v>0</v>
      </c>
      <c r="I64" s="61">
        <f t="shared" si="16"/>
        <v>0</v>
      </c>
      <c r="J64" s="31"/>
      <c r="K64" s="53">
        <f t="shared" si="17"/>
        <v>7.6499999999999999E-2</v>
      </c>
      <c r="L64" s="53">
        <f t="shared" si="17"/>
        <v>2.6499999999999999E-2</v>
      </c>
      <c r="M64" s="16"/>
    </row>
    <row r="65" spans="1:13" ht="15.75" x14ac:dyDescent="0.25">
      <c r="A65" s="66"/>
      <c r="B65" s="69">
        <v>0</v>
      </c>
      <c r="C65" s="6">
        <v>0</v>
      </c>
      <c r="D65" s="34">
        <v>0</v>
      </c>
      <c r="E65" s="51">
        <f t="shared" si="13"/>
        <v>0</v>
      </c>
      <c r="F65" s="52">
        <f t="shared" si="14"/>
        <v>0</v>
      </c>
      <c r="G65" s="63"/>
      <c r="H65" s="61">
        <f t="shared" si="15"/>
        <v>0</v>
      </c>
      <c r="I65" s="61">
        <f t="shared" si="16"/>
        <v>0</v>
      </c>
      <c r="J65" s="31"/>
      <c r="K65" s="53">
        <f t="shared" si="17"/>
        <v>7.6499999999999999E-2</v>
      </c>
      <c r="L65" s="53">
        <f t="shared" si="17"/>
        <v>2.6499999999999999E-2</v>
      </c>
      <c r="M65" s="16"/>
    </row>
    <row r="66" spans="1:13" ht="6" customHeight="1" x14ac:dyDescent="0.25">
      <c r="A66" s="46"/>
      <c r="B66" s="49" t="s">
        <v>134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66"/>
  <sheetViews>
    <sheetView topLeftCell="A40" workbookViewId="0">
      <selection activeCell="B66" sqref="B66"/>
    </sheetView>
  </sheetViews>
  <sheetFormatPr defaultRowHeight="15" x14ac:dyDescent="0.25"/>
  <cols>
    <col min="1" max="1" width="18.85546875" customWidth="1"/>
    <col min="2" max="2" width="33.42578125" customWidth="1"/>
    <col min="3" max="3" width="14.42578125" customWidth="1"/>
    <col min="4" max="4" width="17.5703125" customWidth="1"/>
    <col min="5" max="5" width="11.42578125" customWidth="1"/>
    <col min="6" max="6" width="11.85546875" customWidth="1"/>
    <col min="7" max="7" width="1.42578125" customWidth="1"/>
    <col min="8" max="8" width="13.85546875" customWidth="1"/>
    <col min="9" max="9" width="14.140625" customWidth="1"/>
    <col min="10" max="10" width="2" customWidth="1"/>
    <col min="11" max="11" width="12.7109375" customWidth="1"/>
    <col min="12" max="12" width="15.5703125" customWidth="1"/>
    <col min="13" max="13" width="1.85546875" customWidth="1"/>
  </cols>
  <sheetData>
    <row r="1" spans="1:13" ht="9" customHeight="1" x14ac:dyDescent="0.25">
      <c r="A1" s="64"/>
      <c r="B1" s="65" t="s">
        <v>134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26.25" x14ac:dyDescent="0.4">
      <c r="A2" s="84" t="s">
        <v>120</v>
      </c>
      <c r="B2" s="22"/>
      <c r="C2" s="22"/>
      <c r="D2" s="44"/>
      <c r="E2" s="45"/>
      <c r="F2" s="10"/>
      <c r="G2" s="27"/>
      <c r="H2" s="24">
        <f>SUM(H4:H37)</f>
        <v>0</v>
      </c>
      <c r="I2" s="24">
        <f>SUM(I4:I37)</f>
        <v>0</v>
      </c>
      <c r="J2" s="27"/>
      <c r="K2" s="10">
        <f>SUM(K4:K37)</f>
        <v>0</v>
      </c>
      <c r="L2" s="10">
        <f>SUM(L4:L37)</f>
        <v>0</v>
      </c>
      <c r="M2" s="16"/>
    </row>
    <row r="3" spans="1:13" ht="51" x14ac:dyDescent="0.25">
      <c r="A3" s="85"/>
      <c r="B3" s="21" t="s">
        <v>118</v>
      </c>
      <c r="C3" s="43" t="s">
        <v>40</v>
      </c>
      <c r="D3" s="43" t="s">
        <v>103</v>
      </c>
      <c r="E3" s="43" t="s">
        <v>6</v>
      </c>
      <c r="F3" s="40" t="s">
        <v>90</v>
      </c>
      <c r="G3" s="38"/>
      <c r="H3" s="43" t="s">
        <v>7</v>
      </c>
      <c r="I3" s="44" t="s">
        <v>4</v>
      </c>
      <c r="J3" s="25"/>
      <c r="K3" s="40" t="s">
        <v>7</v>
      </c>
      <c r="L3" s="29" t="s">
        <v>4</v>
      </c>
      <c r="M3" s="16"/>
    </row>
    <row r="4" spans="1:13" x14ac:dyDescent="0.25">
      <c r="A4" s="68" t="s">
        <v>105</v>
      </c>
      <c r="B4" s="67" t="s">
        <v>77</v>
      </c>
      <c r="C4" s="3">
        <v>0</v>
      </c>
      <c r="D4" s="69">
        <v>45</v>
      </c>
      <c r="E4" s="4">
        <v>12</v>
      </c>
      <c r="F4" s="30">
        <v>11</v>
      </c>
      <c r="G4" s="31"/>
      <c r="H4" s="56">
        <f>I4/12</f>
        <v>0</v>
      </c>
      <c r="I4" s="56">
        <f t="shared" ref="I4:I26" si="0">D4*C4*E4</f>
        <v>0</v>
      </c>
      <c r="J4" s="37"/>
      <c r="K4" s="57">
        <f t="shared" ref="K4:K26" si="1">L4/12</f>
        <v>0</v>
      </c>
      <c r="L4" s="57">
        <f t="shared" ref="L4:L26" si="2">F4*C4*E4</f>
        <v>0</v>
      </c>
      <c r="M4" s="16"/>
    </row>
    <row r="5" spans="1:13" x14ac:dyDescent="0.25">
      <c r="A5" s="68"/>
      <c r="B5" s="67" t="s">
        <v>78</v>
      </c>
      <c r="C5" s="3">
        <v>0</v>
      </c>
      <c r="D5" s="69">
        <v>30</v>
      </c>
      <c r="E5" s="4">
        <v>10</v>
      </c>
      <c r="F5" s="30">
        <v>6</v>
      </c>
      <c r="G5" s="31"/>
      <c r="H5" s="56">
        <f t="shared" ref="H5:H36" si="3">I5/12</f>
        <v>0</v>
      </c>
      <c r="I5" s="56">
        <f t="shared" si="0"/>
        <v>0</v>
      </c>
      <c r="J5" s="37"/>
      <c r="K5" s="57">
        <f t="shared" si="1"/>
        <v>0</v>
      </c>
      <c r="L5" s="57">
        <f t="shared" si="2"/>
        <v>0</v>
      </c>
      <c r="M5" s="16"/>
    </row>
    <row r="6" spans="1:13" x14ac:dyDescent="0.25">
      <c r="A6" s="68"/>
      <c r="B6" s="67" t="s">
        <v>79</v>
      </c>
      <c r="C6" s="3">
        <v>0</v>
      </c>
      <c r="D6" s="69">
        <v>35</v>
      </c>
      <c r="E6" s="4">
        <v>11</v>
      </c>
      <c r="F6" s="30">
        <v>0</v>
      </c>
      <c r="G6" s="31"/>
      <c r="H6" s="56">
        <f t="shared" si="3"/>
        <v>0</v>
      </c>
      <c r="I6" s="56">
        <f t="shared" si="0"/>
        <v>0</v>
      </c>
      <c r="J6" s="37"/>
      <c r="K6" s="57">
        <f t="shared" si="1"/>
        <v>0</v>
      </c>
      <c r="L6" s="57">
        <f t="shared" si="2"/>
        <v>0</v>
      </c>
      <c r="M6" s="16"/>
    </row>
    <row r="7" spans="1:13" x14ac:dyDescent="0.25">
      <c r="A7" s="68" t="s">
        <v>105</v>
      </c>
      <c r="B7" s="67" t="s">
        <v>81</v>
      </c>
      <c r="C7" s="3">
        <v>0</v>
      </c>
      <c r="D7" s="69">
        <v>30</v>
      </c>
      <c r="E7" s="4">
        <v>6</v>
      </c>
      <c r="F7" s="30">
        <v>0</v>
      </c>
      <c r="G7" s="31"/>
      <c r="H7" s="56">
        <f t="shared" si="3"/>
        <v>0</v>
      </c>
      <c r="I7" s="56">
        <f t="shared" si="0"/>
        <v>0</v>
      </c>
      <c r="J7" s="37"/>
      <c r="K7" s="57">
        <f t="shared" si="1"/>
        <v>0</v>
      </c>
      <c r="L7" s="57">
        <f t="shared" si="2"/>
        <v>0</v>
      </c>
      <c r="M7" s="16"/>
    </row>
    <row r="8" spans="1:13" x14ac:dyDescent="0.25">
      <c r="A8" s="68"/>
      <c r="B8" s="67" t="s">
        <v>82</v>
      </c>
      <c r="C8" s="3">
        <v>0</v>
      </c>
      <c r="D8" s="69">
        <v>35</v>
      </c>
      <c r="E8" s="4">
        <v>8</v>
      </c>
      <c r="F8" s="30">
        <v>0</v>
      </c>
      <c r="G8" s="31"/>
      <c r="H8" s="56">
        <f t="shared" si="3"/>
        <v>0</v>
      </c>
      <c r="I8" s="56">
        <f t="shared" si="0"/>
        <v>0</v>
      </c>
      <c r="J8" s="37"/>
      <c r="K8" s="57">
        <f t="shared" si="1"/>
        <v>0</v>
      </c>
      <c r="L8" s="57">
        <f t="shared" si="2"/>
        <v>0</v>
      </c>
      <c r="M8" s="16"/>
    </row>
    <row r="9" spans="1:13" x14ac:dyDescent="0.25">
      <c r="A9" s="68"/>
      <c r="B9" s="67" t="s">
        <v>83</v>
      </c>
      <c r="C9" s="3">
        <v>0</v>
      </c>
      <c r="D9" s="69">
        <v>35</v>
      </c>
      <c r="E9" s="4">
        <v>8</v>
      </c>
      <c r="F9" s="30">
        <v>0</v>
      </c>
      <c r="G9" s="31"/>
      <c r="H9" s="56">
        <f t="shared" si="3"/>
        <v>0</v>
      </c>
      <c r="I9" s="56">
        <f t="shared" si="0"/>
        <v>0</v>
      </c>
      <c r="J9" s="37"/>
      <c r="K9" s="57">
        <f t="shared" si="1"/>
        <v>0</v>
      </c>
      <c r="L9" s="57">
        <f t="shared" si="2"/>
        <v>0</v>
      </c>
      <c r="M9" s="16"/>
    </row>
    <row r="10" spans="1:13" x14ac:dyDescent="0.25">
      <c r="A10" s="68" t="s">
        <v>106</v>
      </c>
      <c r="B10" s="67" t="s">
        <v>85</v>
      </c>
      <c r="C10" s="3">
        <v>0</v>
      </c>
      <c r="D10" s="69">
        <v>35</v>
      </c>
      <c r="E10" s="4">
        <v>8</v>
      </c>
      <c r="F10" s="30">
        <v>0</v>
      </c>
      <c r="G10" s="31"/>
      <c r="H10" s="56">
        <f t="shared" si="3"/>
        <v>0</v>
      </c>
      <c r="I10" s="56">
        <f t="shared" si="0"/>
        <v>0</v>
      </c>
      <c r="J10" s="37"/>
      <c r="K10" s="57">
        <f t="shared" si="1"/>
        <v>0</v>
      </c>
      <c r="L10" s="57">
        <f t="shared" si="2"/>
        <v>0</v>
      </c>
      <c r="M10" s="16"/>
    </row>
    <row r="11" spans="1:13" x14ac:dyDescent="0.25">
      <c r="A11" s="68"/>
      <c r="B11" s="67" t="s">
        <v>84</v>
      </c>
      <c r="C11" s="3">
        <v>0</v>
      </c>
      <c r="D11" s="69">
        <v>60</v>
      </c>
      <c r="E11" s="4">
        <v>8</v>
      </c>
      <c r="F11" s="30">
        <v>0</v>
      </c>
      <c r="G11" s="31"/>
      <c r="H11" s="56">
        <f t="shared" si="3"/>
        <v>0</v>
      </c>
      <c r="I11" s="56">
        <f t="shared" si="0"/>
        <v>0</v>
      </c>
      <c r="J11" s="37"/>
      <c r="K11" s="57">
        <f t="shared" si="1"/>
        <v>0</v>
      </c>
      <c r="L11" s="57">
        <f t="shared" si="2"/>
        <v>0</v>
      </c>
      <c r="M11" s="16"/>
    </row>
    <row r="12" spans="1:13" x14ac:dyDescent="0.25">
      <c r="A12" s="68" t="s">
        <v>107</v>
      </c>
      <c r="B12" s="67" t="s">
        <v>86</v>
      </c>
      <c r="C12" s="3">
        <v>0</v>
      </c>
      <c r="D12" s="69">
        <v>75</v>
      </c>
      <c r="E12" s="4">
        <v>8</v>
      </c>
      <c r="F12" s="30">
        <v>15</v>
      </c>
      <c r="G12" s="31"/>
      <c r="H12" s="56">
        <f t="shared" si="3"/>
        <v>0</v>
      </c>
      <c r="I12" s="56">
        <f t="shared" si="0"/>
        <v>0</v>
      </c>
      <c r="J12" s="37"/>
      <c r="K12" s="57">
        <f t="shared" si="1"/>
        <v>0</v>
      </c>
      <c r="L12" s="57">
        <f t="shared" si="2"/>
        <v>0</v>
      </c>
      <c r="M12" s="16"/>
    </row>
    <row r="13" spans="1:13" x14ac:dyDescent="0.25">
      <c r="A13" s="68"/>
      <c r="B13" s="67"/>
      <c r="C13" s="3">
        <v>0</v>
      </c>
      <c r="D13" s="69">
        <v>0</v>
      </c>
      <c r="E13" s="4">
        <v>11</v>
      </c>
      <c r="F13" s="30">
        <v>0</v>
      </c>
      <c r="G13" s="31"/>
      <c r="H13" s="56">
        <f t="shared" si="3"/>
        <v>0</v>
      </c>
      <c r="I13" s="56">
        <f t="shared" si="0"/>
        <v>0</v>
      </c>
      <c r="J13" s="37"/>
      <c r="K13" s="57">
        <f t="shared" si="1"/>
        <v>0</v>
      </c>
      <c r="L13" s="57">
        <f t="shared" si="2"/>
        <v>0</v>
      </c>
      <c r="M13" s="16"/>
    </row>
    <row r="14" spans="1:13" x14ac:dyDescent="0.25">
      <c r="A14" s="68"/>
      <c r="B14" s="67"/>
      <c r="C14" s="3">
        <v>0</v>
      </c>
      <c r="D14" s="69">
        <v>0</v>
      </c>
      <c r="E14" s="4">
        <v>11</v>
      </c>
      <c r="F14" s="30">
        <v>0</v>
      </c>
      <c r="G14" s="31"/>
      <c r="H14" s="56">
        <f t="shared" si="3"/>
        <v>0</v>
      </c>
      <c r="I14" s="56">
        <f t="shared" si="0"/>
        <v>0</v>
      </c>
      <c r="J14" s="37"/>
      <c r="K14" s="57">
        <f t="shared" si="1"/>
        <v>0</v>
      </c>
      <c r="L14" s="57">
        <f t="shared" si="2"/>
        <v>0</v>
      </c>
      <c r="M14" s="16"/>
    </row>
    <row r="15" spans="1:13" x14ac:dyDescent="0.25">
      <c r="A15" s="68" t="s">
        <v>108</v>
      </c>
      <c r="B15" s="67" t="s">
        <v>72</v>
      </c>
      <c r="C15" s="3">
        <v>0</v>
      </c>
      <c r="D15" s="69">
        <v>2500</v>
      </c>
      <c r="E15" s="4">
        <v>1</v>
      </c>
      <c r="F15" s="30">
        <v>1200</v>
      </c>
      <c r="G15" s="31"/>
      <c r="H15" s="56">
        <f t="shared" si="3"/>
        <v>0</v>
      </c>
      <c r="I15" s="56">
        <f t="shared" si="0"/>
        <v>0</v>
      </c>
      <c r="J15" s="37"/>
      <c r="K15" s="57">
        <f t="shared" si="1"/>
        <v>0</v>
      </c>
      <c r="L15" s="57">
        <f t="shared" si="2"/>
        <v>0</v>
      </c>
      <c r="M15" s="16"/>
    </row>
    <row r="16" spans="1:13" x14ac:dyDescent="0.25">
      <c r="A16" s="68"/>
      <c r="B16" s="67" t="s">
        <v>89</v>
      </c>
      <c r="C16" s="3">
        <v>0</v>
      </c>
      <c r="D16" s="69">
        <v>2700</v>
      </c>
      <c r="E16" s="4">
        <v>1</v>
      </c>
      <c r="F16" s="30">
        <v>1500</v>
      </c>
      <c r="G16" s="31"/>
      <c r="H16" s="56">
        <f t="shared" si="3"/>
        <v>0</v>
      </c>
      <c r="I16" s="56">
        <f t="shared" si="0"/>
        <v>0</v>
      </c>
      <c r="J16" s="37"/>
      <c r="K16" s="57">
        <f t="shared" si="1"/>
        <v>0</v>
      </c>
      <c r="L16" s="57">
        <f t="shared" si="2"/>
        <v>0</v>
      </c>
      <c r="M16" s="16"/>
    </row>
    <row r="17" spans="1:13" x14ac:dyDescent="0.25">
      <c r="A17" s="68" t="s">
        <v>109</v>
      </c>
      <c r="B17" s="67" t="s">
        <v>73</v>
      </c>
      <c r="C17" s="3">
        <v>0</v>
      </c>
      <c r="D17" s="69">
        <v>2500</v>
      </c>
      <c r="E17" s="4">
        <v>1</v>
      </c>
      <c r="F17" s="30">
        <v>950</v>
      </c>
      <c r="G17" s="31"/>
      <c r="H17" s="56">
        <f t="shared" si="3"/>
        <v>0</v>
      </c>
      <c r="I17" s="56">
        <f t="shared" si="0"/>
        <v>0</v>
      </c>
      <c r="J17" s="37"/>
      <c r="K17" s="57">
        <f t="shared" si="1"/>
        <v>0</v>
      </c>
      <c r="L17" s="57">
        <f t="shared" si="2"/>
        <v>0</v>
      </c>
      <c r="M17" s="16"/>
    </row>
    <row r="18" spans="1:13" x14ac:dyDescent="0.25">
      <c r="A18" s="68"/>
      <c r="B18" s="67" t="s">
        <v>74</v>
      </c>
      <c r="C18" s="3">
        <v>0</v>
      </c>
      <c r="D18" s="69">
        <v>2500</v>
      </c>
      <c r="E18" s="4">
        <v>1</v>
      </c>
      <c r="F18" s="30">
        <v>1350</v>
      </c>
      <c r="G18" s="31"/>
      <c r="H18" s="56">
        <f t="shared" si="3"/>
        <v>0</v>
      </c>
      <c r="I18" s="56">
        <f t="shared" si="0"/>
        <v>0</v>
      </c>
      <c r="J18" s="37"/>
      <c r="K18" s="57">
        <f t="shared" si="1"/>
        <v>0</v>
      </c>
      <c r="L18" s="57">
        <f t="shared" si="2"/>
        <v>0</v>
      </c>
      <c r="M18" s="16"/>
    </row>
    <row r="19" spans="1:13" x14ac:dyDescent="0.25">
      <c r="A19" s="68" t="s">
        <v>110</v>
      </c>
      <c r="B19" s="67" t="s">
        <v>75</v>
      </c>
      <c r="C19" s="3">
        <v>0</v>
      </c>
      <c r="D19" s="69">
        <v>2500</v>
      </c>
      <c r="E19" s="4">
        <v>1</v>
      </c>
      <c r="F19" s="30">
        <v>725</v>
      </c>
      <c r="G19" s="31"/>
      <c r="H19" s="56">
        <f t="shared" si="3"/>
        <v>0</v>
      </c>
      <c r="I19" s="56">
        <f t="shared" si="0"/>
        <v>0</v>
      </c>
      <c r="J19" s="37"/>
      <c r="K19" s="57">
        <f t="shared" si="1"/>
        <v>0</v>
      </c>
      <c r="L19" s="57">
        <f t="shared" si="2"/>
        <v>0</v>
      </c>
      <c r="M19" s="16"/>
    </row>
    <row r="20" spans="1:13" x14ac:dyDescent="0.25">
      <c r="A20" s="68" t="s">
        <v>111</v>
      </c>
      <c r="B20" s="67" t="s">
        <v>76</v>
      </c>
      <c r="C20" s="3">
        <v>0</v>
      </c>
      <c r="D20" s="69">
        <v>1500</v>
      </c>
      <c r="E20" s="4">
        <v>1</v>
      </c>
      <c r="F20" s="30">
        <v>200</v>
      </c>
      <c r="G20" s="31"/>
      <c r="H20" s="56">
        <f t="shared" si="3"/>
        <v>0</v>
      </c>
      <c r="I20" s="56">
        <f t="shared" si="0"/>
        <v>0</v>
      </c>
      <c r="J20" s="37"/>
      <c r="K20" s="57">
        <f t="shared" si="1"/>
        <v>0</v>
      </c>
      <c r="L20" s="57">
        <f t="shared" si="2"/>
        <v>0</v>
      </c>
      <c r="M20" s="16"/>
    </row>
    <row r="21" spans="1:13" x14ac:dyDescent="0.25">
      <c r="A21" s="68" t="s">
        <v>112</v>
      </c>
      <c r="B21" s="67" t="s">
        <v>70</v>
      </c>
      <c r="C21" s="3">
        <v>0</v>
      </c>
      <c r="D21" s="69">
        <v>750</v>
      </c>
      <c r="E21" s="4">
        <v>2</v>
      </c>
      <c r="F21" s="30">
        <v>200</v>
      </c>
      <c r="G21" s="31"/>
      <c r="H21" s="56">
        <f t="shared" si="3"/>
        <v>0</v>
      </c>
      <c r="I21" s="56">
        <f t="shared" si="0"/>
        <v>0</v>
      </c>
      <c r="J21" s="37"/>
      <c r="K21" s="57">
        <f t="shared" si="1"/>
        <v>0</v>
      </c>
      <c r="L21" s="57">
        <f t="shared" si="2"/>
        <v>0</v>
      </c>
      <c r="M21" s="16"/>
    </row>
    <row r="22" spans="1:13" x14ac:dyDescent="0.25">
      <c r="A22" s="68" t="s">
        <v>113</v>
      </c>
      <c r="B22" s="67" t="s">
        <v>71</v>
      </c>
      <c r="C22" s="3">
        <v>0</v>
      </c>
      <c r="D22" s="69">
        <v>1000</v>
      </c>
      <c r="E22" s="4">
        <v>1</v>
      </c>
      <c r="F22" s="30">
        <v>300</v>
      </c>
      <c r="G22" s="31"/>
      <c r="H22" s="56">
        <f t="shared" si="3"/>
        <v>0</v>
      </c>
      <c r="I22" s="56">
        <f t="shared" si="0"/>
        <v>0</v>
      </c>
      <c r="J22" s="37"/>
      <c r="K22" s="57">
        <f t="shared" si="1"/>
        <v>0</v>
      </c>
      <c r="L22" s="57">
        <f t="shared" si="2"/>
        <v>0</v>
      </c>
      <c r="M22" s="16"/>
    </row>
    <row r="23" spans="1:13" x14ac:dyDescent="0.25">
      <c r="A23" s="68"/>
      <c r="B23" s="67"/>
      <c r="C23" s="3">
        <v>0</v>
      </c>
      <c r="D23" s="69">
        <v>0</v>
      </c>
      <c r="E23" s="4">
        <v>0</v>
      </c>
      <c r="F23" s="30">
        <v>0</v>
      </c>
      <c r="G23" s="31"/>
      <c r="H23" s="56">
        <f t="shared" si="3"/>
        <v>0</v>
      </c>
      <c r="I23" s="56">
        <f t="shared" si="0"/>
        <v>0</v>
      </c>
      <c r="J23" s="37"/>
      <c r="K23" s="57">
        <f t="shared" si="1"/>
        <v>0</v>
      </c>
      <c r="L23" s="57">
        <f t="shared" si="2"/>
        <v>0</v>
      </c>
      <c r="M23" s="16"/>
    </row>
    <row r="24" spans="1:13" x14ac:dyDescent="0.25">
      <c r="A24" s="68"/>
      <c r="B24" s="67"/>
      <c r="C24" s="3">
        <v>5</v>
      </c>
      <c r="D24" s="69">
        <v>0</v>
      </c>
      <c r="E24" s="4">
        <v>11</v>
      </c>
      <c r="F24" s="30">
        <v>0</v>
      </c>
      <c r="G24" s="31"/>
      <c r="H24" s="56">
        <f t="shared" si="3"/>
        <v>0</v>
      </c>
      <c r="I24" s="56">
        <f t="shared" si="0"/>
        <v>0</v>
      </c>
      <c r="J24" s="37"/>
      <c r="K24" s="57">
        <f t="shared" si="1"/>
        <v>0</v>
      </c>
      <c r="L24" s="57">
        <f t="shared" si="2"/>
        <v>0</v>
      </c>
      <c r="M24" s="16"/>
    </row>
    <row r="25" spans="1:13" x14ac:dyDescent="0.25">
      <c r="A25" s="68"/>
      <c r="B25" s="67"/>
      <c r="C25" s="3">
        <v>5</v>
      </c>
      <c r="D25" s="69">
        <v>0</v>
      </c>
      <c r="E25" s="4">
        <v>11</v>
      </c>
      <c r="F25" s="30">
        <v>0</v>
      </c>
      <c r="G25" s="31"/>
      <c r="H25" s="56">
        <f t="shared" si="3"/>
        <v>0</v>
      </c>
      <c r="I25" s="56">
        <f t="shared" si="0"/>
        <v>0</v>
      </c>
      <c r="J25" s="37"/>
      <c r="K25" s="57">
        <f t="shared" si="1"/>
        <v>0</v>
      </c>
      <c r="L25" s="57">
        <f t="shared" si="2"/>
        <v>0</v>
      </c>
      <c r="M25" s="16"/>
    </row>
    <row r="26" spans="1:13" x14ac:dyDescent="0.25">
      <c r="A26" s="68"/>
      <c r="B26" s="67"/>
      <c r="C26" s="3">
        <v>2</v>
      </c>
      <c r="D26" s="69"/>
      <c r="E26" s="4">
        <v>9</v>
      </c>
      <c r="F26" s="30">
        <v>0</v>
      </c>
      <c r="G26" s="31"/>
      <c r="H26" s="56">
        <f t="shared" si="3"/>
        <v>0</v>
      </c>
      <c r="I26" s="56">
        <f t="shared" si="0"/>
        <v>0</v>
      </c>
      <c r="J26" s="37"/>
      <c r="K26" s="57">
        <f t="shared" si="1"/>
        <v>0</v>
      </c>
      <c r="L26" s="57">
        <f t="shared" si="2"/>
        <v>0</v>
      </c>
      <c r="M26" s="16"/>
    </row>
    <row r="27" spans="1:13" ht="25.5" customHeight="1" x14ac:dyDescent="0.25">
      <c r="A27" s="64"/>
      <c r="B27" s="21" t="s">
        <v>119</v>
      </c>
      <c r="C27" s="23"/>
      <c r="D27" s="43" t="s">
        <v>102</v>
      </c>
      <c r="E27" s="43" t="s">
        <v>6</v>
      </c>
      <c r="F27" s="40" t="s">
        <v>90</v>
      </c>
      <c r="G27" s="19"/>
      <c r="H27" s="26"/>
      <c r="I27" s="26"/>
      <c r="J27" s="26"/>
      <c r="K27" s="26"/>
      <c r="L27" s="26"/>
      <c r="M27" s="16"/>
    </row>
    <row r="28" spans="1:13" x14ac:dyDescent="0.25">
      <c r="A28" s="68" t="s">
        <v>116</v>
      </c>
      <c r="B28" s="67" t="s">
        <v>77</v>
      </c>
      <c r="C28" s="3">
        <v>0</v>
      </c>
      <c r="D28" s="69">
        <v>225</v>
      </c>
      <c r="E28" s="4">
        <v>12</v>
      </c>
      <c r="F28" s="30">
        <v>45</v>
      </c>
      <c r="G28" s="31"/>
      <c r="H28" s="56">
        <f t="shared" si="3"/>
        <v>0</v>
      </c>
      <c r="I28" s="56">
        <f t="shared" ref="I28:I36" si="4">D28*C28*E28</f>
        <v>0</v>
      </c>
      <c r="J28" s="37"/>
      <c r="K28" s="57">
        <f t="shared" ref="K28:K36" si="5">L28/12</f>
        <v>0</v>
      </c>
      <c r="L28" s="57">
        <f t="shared" ref="L28:L36" si="6">F28*C28*E28</f>
        <v>0</v>
      </c>
      <c r="M28" s="16"/>
    </row>
    <row r="29" spans="1:13" x14ac:dyDescent="0.25">
      <c r="A29" s="68" t="s">
        <v>115</v>
      </c>
      <c r="B29" s="67" t="s">
        <v>78</v>
      </c>
      <c r="C29" s="3">
        <v>0</v>
      </c>
      <c r="D29" s="69">
        <v>250</v>
      </c>
      <c r="E29" s="4">
        <v>12</v>
      </c>
      <c r="F29" s="30">
        <v>0</v>
      </c>
      <c r="G29" s="31"/>
      <c r="H29" s="56">
        <f t="shared" si="3"/>
        <v>0</v>
      </c>
      <c r="I29" s="56">
        <f t="shared" si="4"/>
        <v>0</v>
      </c>
      <c r="J29" s="37"/>
      <c r="K29" s="57">
        <f t="shared" si="5"/>
        <v>0</v>
      </c>
      <c r="L29" s="57">
        <f t="shared" si="6"/>
        <v>0</v>
      </c>
      <c r="M29" s="16"/>
    </row>
    <row r="30" spans="1:13" x14ac:dyDescent="0.25">
      <c r="A30" s="68" t="s">
        <v>105</v>
      </c>
      <c r="B30" s="67" t="s">
        <v>79</v>
      </c>
      <c r="C30" s="3">
        <v>0</v>
      </c>
      <c r="D30" s="69">
        <v>250</v>
      </c>
      <c r="E30" s="4">
        <v>12</v>
      </c>
      <c r="F30" s="30">
        <v>0</v>
      </c>
      <c r="G30" s="31"/>
      <c r="H30" s="56">
        <f t="shared" si="3"/>
        <v>0</v>
      </c>
      <c r="I30" s="56">
        <f t="shared" si="4"/>
        <v>0</v>
      </c>
      <c r="J30" s="37"/>
      <c r="K30" s="57">
        <f t="shared" si="5"/>
        <v>0</v>
      </c>
      <c r="L30" s="57">
        <f t="shared" si="6"/>
        <v>0</v>
      </c>
      <c r="M30" s="16"/>
    </row>
    <row r="31" spans="1:13" x14ac:dyDescent="0.25">
      <c r="A31" s="68" t="s">
        <v>105</v>
      </c>
      <c r="B31" s="67" t="s">
        <v>81</v>
      </c>
      <c r="C31" s="3">
        <v>0</v>
      </c>
      <c r="D31" s="69">
        <v>250</v>
      </c>
      <c r="E31" s="4">
        <v>12</v>
      </c>
      <c r="F31" s="30">
        <v>0</v>
      </c>
      <c r="G31" s="31"/>
      <c r="H31" s="56">
        <f t="shared" si="3"/>
        <v>0</v>
      </c>
      <c r="I31" s="56">
        <f t="shared" si="4"/>
        <v>0</v>
      </c>
      <c r="J31" s="37"/>
      <c r="K31" s="57">
        <f t="shared" si="5"/>
        <v>0</v>
      </c>
      <c r="L31" s="57">
        <f t="shared" si="6"/>
        <v>0</v>
      </c>
      <c r="M31" s="16"/>
    </row>
    <row r="32" spans="1:13" x14ac:dyDescent="0.25">
      <c r="A32" s="68" t="s">
        <v>116</v>
      </c>
      <c r="B32" s="67" t="s">
        <v>82</v>
      </c>
      <c r="C32" s="3">
        <v>0</v>
      </c>
      <c r="D32" s="69">
        <v>250</v>
      </c>
      <c r="E32" s="4">
        <v>12</v>
      </c>
      <c r="F32" s="30">
        <v>0</v>
      </c>
      <c r="G32" s="31"/>
      <c r="H32" s="56">
        <f t="shared" si="3"/>
        <v>0</v>
      </c>
      <c r="I32" s="56">
        <f t="shared" si="4"/>
        <v>0</v>
      </c>
      <c r="J32" s="37"/>
      <c r="K32" s="57">
        <f t="shared" si="5"/>
        <v>0</v>
      </c>
      <c r="L32" s="57">
        <f t="shared" si="6"/>
        <v>0</v>
      </c>
      <c r="M32" s="16"/>
    </row>
    <row r="33" spans="1:13" x14ac:dyDescent="0.25">
      <c r="A33" s="68" t="s">
        <v>117</v>
      </c>
      <c r="B33" s="67" t="s">
        <v>83</v>
      </c>
      <c r="C33" s="3">
        <v>0</v>
      </c>
      <c r="D33" s="69">
        <v>175</v>
      </c>
      <c r="E33" s="4">
        <v>10</v>
      </c>
      <c r="F33" s="30">
        <v>0</v>
      </c>
      <c r="G33" s="31"/>
      <c r="H33" s="56">
        <f t="shared" si="3"/>
        <v>0</v>
      </c>
      <c r="I33" s="56">
        <f t="shared" si="4"/>
        <v>0</v>
      </c>
      <c r="J33" s="37"/>
      <c r="K33" s="57">
        <f t="shared" si="5"/>
        <v>0</v>
      </c>
      <c r="L33" s="57">
        <f t="shared" si="6"/>
        <v>0</v>
      </c>
      <c r="M33" s="16"/>
    </row>
    <row r="34" spans="1:13" x14ac:dyDescent="0.25">
      <c r="A34" s="68" t="s">
        <v>105</v>
      </c>
      <c r="B34" s="67" t="s">
        <v>80</v>
      </c>
      <c r="C34" s="3">
        <v>0</v>
      </c>
      <c r="D34" s="69">
        <v>1500</v>
      </c>
      <c r="E34" s="4">
        <v>3</v>
      </c>
      <c r="F34" s="30">
        <v>0</v>
      </c>
      <c r="G34" s="31"/>
      <c r="H34" s="56">
        <f t="shared" si="3"/>
        <v>0</v>
      </c>
      <c r="I34" s="56">
        <f t="shared" si="4"/>
        <v>0</v>
      </c>
      <c r="J34" s="37"/>
      <c r="K34" s="57">
        <f t="shared" si="5"/>
        <v>0</v>
      </c>
      <c r="L34" s="57">
        <f t="shared" si="6"/>
        <v>0</v>
      </c>
      <c r="M34" s="16"/>
    </row>
    <row r="35" spans="1:13" x14ac:dyDescent="0.25">
      <c r="A35" s="68" t="s">
        <v>115</v>
      </c>
      <c r="B35" s="67" t="s">
        <v>114</v>
      </c>
      <c r="C35" s="3">
        <v>0</v>
      </c>
      <c r="D35" s="69">
        <v>2000</v>
      </c>
      <c r="E35" s="4">
        <v>12</v>
      </c>
      <c r="F35" s="30">
        <v>500</v>
      </c>
      <c r="G35" s="31"/>
      <c r="H35" s="56">
        <f t="shared" si="3"/>
        <v>0</v>
      </c>
      <c r="I35" s="56">
        <f t="shared" si="4"/>
        <v>0</v>
      </c>
      <c r="J35" s="37"/>
      <c r="K35" s="57">
        <f t="shared" si="5"/>
        <v>0</v>
      </c>
      <c r="L35" s="57">
        <f t="shared" si="6"/>
        <v>0</v>
      </c>
      <c r="M35" s="16"/>
    </row>
    <row r="36" spans="1:13" x14ac:dyDescent="0.25">
      <c r="A36" s="68"/>
      <c r="B36" s="67"/>
      <c r="C36" s="3">
        <v>0</v>
      </c>
      <c r="D36" s="69">
        <v>0</v>
      </c>
      <c r="E36" s="4">
        <v>6</v>
      </c>
      <c r="F36" s="30">
        <v>0</v>
      </c>
      <c r="G36" s="31"/>
      <c r="H36" s="56">
        <f t="shared" si="3"/>
        <v>0</v>
      </c>
      <c r="I36" s="56">
        <f t="shared" si="4"/>
        <v>0</v>
      </c>
      <c r="J36" s="37"/>
      <c r="K36" s="57">
        <f t="shared" si="5"/>
        <v>0</v>
      </c>
      <c r="L36" s="57">
        <f t="shared" si="6"/>
        <v>0</v>
      </c>
      <c r="M36" s="16"/>
    </row>
    <row r="37" spans="1:13" ht="4.5" customHeight="1" x14ac:dyDescent="0.25">
      <c r="A37" s="16"/>
      <c r="B37" s="16"/>
      <c r="C37" s="26"/>
      <c r="D37" s="16"/>
      <c r="E37" s="17"/>
      <c r="F37" s="26"/>
      <c r="G37" s="26"/>
      <c r="H37" s="26"/>
      <c r="I37" s="26"/>
      <c r="J37" s="19"/>
      <c r="K37" s="26"/>
      <c r="M37" s="16"/>
    </row>
    <row r="38" spans="1:13" ht="9" customHeight="1" x14ac:dyDescent="0.25">
      <c r="A38" s="64"/>
      <c r="B38" s="65" t="s">
        <v>134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</row>
    <row r="39" spans="1:13" ht="78.75" x14ac:dyDescent="0.25">
      <c r="A39" s="86" t="s">
        <v>33</v>
      </c>
      <c r="B39" s="13" t="s">
        <v>104</v>
      </c>
      <c r="C39" s="13" t="s">
        <v>16</v>
      </c>
      <c r="D39" s="13" t="s">
        <v>19</v>
      </c>
      <c r="E39" s="13" t="s">
        <v>17</v>
      </c>
      <c r="F39" s="13" t="s">
        <v>18</v>
      </c>
      <c r="G39" s="38"/>
      <c r="H39" s="13" t="s">
        <v>39</v>
      </c>
      <c r="I39" s="13" t="s">
        <v>38</v>
      </c>
      <c r="J39" s="38"/>
      <c r="K39" s="13" t="s">
        <v>87</v>
      </c>
      <c r="L39" s="13" t="s">
        <v>88</v>
      </c>
      <c r="M39" s="16"/>
    </row>
    <row r="40" spans="1:13" ht="15.75" x14ac:dyDescent="0.25">
      <c r="A40" s="20" t="s">
        <v>22</v>
      </c>
      <c r="B40" s="7"/>
      <c r="C40" s="9"/>
      <c r="D40" s="8">
        <f>SUM(D42:D55)</f>
        <v>31420</v>
      </c>
      <c r="E40" s="10">
        <f>SUM(E42:E55)</f>
        <v>0</v>
      </c>
      <c r="F40" s="10"/>
      <c r="G40" s="27"/>
      <c r="H40" s="10">
        <f>SUM(H42:H55)</f>
        <v>0</v>
      </c>
      <c r="I40" s="10">
        <f>SUM(I42:I55)</f>
        <v>0</v>
      </c>
      <c r="J40" s="39"/>
      <c r="K40" s="10">
        <f>SUM(K42:K55)</f>
        <v>0</v>
      </c>
      <c r="L40" s="10">
        <f>SUM(L42:L55)</f>
        <v>0</v>
      </c>
      <c r="M40" s="16"/>
    </row>
    <row r="41" spans="1:13" ht="6.75" customHeight="1" x14ac:dyDescent="0.25">
      <c r="A41" s="41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16"/>
    </row>
    <row r="42" spans="1:13" x14ac:dyDescent="0.25">
      <c r="A42" s="12" t="s">
        <v>5</v>
      </c>
      <c r="B42" s="12" t="s">
        <v>91</v>
      </c>
      <c r="C42" s="18">
        <v>0</v>
      </c>
      <c r="D42" s="34">
        <v>8000</v>
      </c>
      <c r="E42" s="30">
        <v>0</v>
      </c>
      <c r="F42" s="30">
        <v>0.52</v>
      </c>
      <c r="G42" s="31"/>
      <c r="H42" s="47">
        <f t="shared" ref="H42:H55" si="7">I42/12</f>
        <v>0</v>
      </c>
      <c r="I42" s="36">
        <f t="shared" ref="I42:I55" si="8">F42*C42</f>
        <v>0</v>
      </c>
      <c r="J42" s="31"/>
      <c r="K42" s="35">
        <f t="shared" ref="K42:K55" si="9">I42*0.85</f>
        <v>0</v>
      </c>
      <c r="L42" s="35">
        <f t="shared" ref="L42:L55" si="10">I42*0.15</f>
        <v>0</v>
      </c>
      <c r="M42" s="16"/>
    </row>
    <row r="43" spans="1:13" x14ac:dyDescent="0.25">
      <c r="A43" s="12" t="s">
        <v>23</v>
      </c>
      <c r="B43" s="12" t="s">
        <v>99</v>
      </c>
      <c r="C43" s="18">
        <v>0</v>
      </c>
      <c r="D43" s="34">
        <v>1800</v>
      </c>
      <c r="E43" s="30">
        <v>0</v>
      </c>
      <c r="F43" s="30">
        <v>0.04</v>
      </c>
      <c r="G43" s="31"/>
      <c r="H43" s="47">
        <f t="shared" si="7"/>
        <v>0</v>
      </c>
      <c r="I43" s="36">
        <f t="shared" si="8"/>
        <v>0</v>
      </c>
      <c r="J43" s="31"/>
      <c r="K43" s="35">
        <f t="shared" si="9"/>
        <v>0</v>
      </c>
      <c r="L43" s="35">
        <f t="shared" si="10"/>
        <v>0</v>
      </c>
      <c r="M43" s="16"/>
    </row>
    <row r="44" spans="1:13" x14ac:dyDescent="0.25">
      <c r="A44" s="12" t="s">
        <v>8</v>
      </c>
      <c r="B44" s="12" t="s">
        <v>92</v>
      </c>
      <c r="C44" s="18">
        <v>0</v>
      </c>
      <c r="D44" s="34">
        <v>12500</v>
      </c>
      <c r="E44" s="30">
        <v>0</v>
      </c>
      <c r="F44" s="30">
        <v>5</v>
      </c>
      <c r="G44" s="31"/>
      <c r="H44" s="47">
        <f t="shared" si="7"/>
        <v>0</v>
      </c>
      <c r="I44" s="36">
        <f t="shared" si="8"/>
        <v>0</v>
      </c>
      <c r="J44" s="31"/>
      <c r="K44" s="35">
        <f t="shared" si="9"/>
        <v>0</v>
      </c>
      <c r="L44" s="35">
        <f t="shared" si="10"/>
        <v>0</v>
      </c>
      <c r="M44" s="16"/>
    </row>
    <row r="45" spans="1:13" x14ac:dyDescent="0.25">
      <c r="A45" s="12" t="s">
        <v>9</v>
      </c>
      <c r="B45" s="12" t="s">
        <v>93</v>
      </c>
      <c r="C45" s="18">
        <v>0</v>
      </c>
      <c r="D45" s="34">
        <v>5500</v>
      </c>
      <c r="E45" s="30">
        <v>0</v>
      </c>
      <c r="F45" s="30">
        <v>3</v>
      </c>
      <c r="G45" s="31"/>
      <c r="H45" s="47">
        <f t="shared" si="7"/>
        <v>0</v>
      </c>
      <c r="I45" s="36">
        <f t="shared" si="8"/>
        <v>0</v>
      </c>
      <c r="J45" s="31"/>
      <c r="K45" s="35">
        <f t="shared" si="9"/>
        <v>0</v>
      </c>
      <c r="L45" s="35">
        <f t="shared" si="10"/>
        <v>0</v>
      </c>
      <c r="M45" s="16"/>
    </row>
    <row r="46" spans="1:13" x14ac:dyDescent="0.25">
      <c r="A46" s="12" t="s">
        <v>10</v>
      </c>
      <c r="B46" s="12" t="s">
        <v>94</v>
      </c>
      <c r="C46" s="18">
        <v>0</v>
      </c>
      <c r="D46" s="34">
        <v>800</v>
      </c>
      <c r="E46" s="30">
        <v>0</v>
      </c>
      <c r="F46" s="30">
        <v>0.5</v>
      </c>
      <c r="G46" s="31"/>
      <c r="H46" s="47">
        <f t="shared" si="7"/>
        <v>0</v>
      </c>
      <c r="I46" s="36">
        <f t="shared" si="8"/>
        <v>0</v>
      </c>
      <c r="J46" s="31"/>
      <c r="K46" s="35">
        <f t="shared" si="9"/>
        <v>0</v>
      </c>
      <c r="L46" s="35">
        <f t="shared" si="10"/>
        <v>0</v>
      </c>
      <c r="M46" s="16"/>
    </row>
    <row r="47" spans="1:13" x14ac:dyDescent="0.25">
      <c r="A47" s="12" t="s">
        <v>11</v>
      </c>
      <c r="B47" s="12" t="s">
        <v>95</v>
      </c>
      <c r="C47" s="18">
        <v>0</v>
      </c>
      <c r="D47" s="34">
        <v>600</v>
      </c>
      <c r="E47" s="30">
        <v>0</v>
      </c>
      <c r="F47" s="30">
        <v>0.5</v>
      </c>
      <c r="G47" s="31"/>
      <c r="H47" s="47">
        <f t="shared" si="7"/>
        <v>0</v>
      </c>
      <c r="I47" s="36">
        <f t="shared" si="8"/>
        <v>0</v>
      </c>
      <c r="J47" s="31"/>
      <c r="K47" s="35">
        <f t="shared" si="9"/>
        <v>0</v>
      </c>
      <c r="L47" s="35">
        <f t="shared" si="10"/>
        <v>0</v>
      </c>
      <c r="M47" s="16"/>
    </row>
    <row r="48" spans="1:13" x14ac:dyDescent="0.25">
      <c r="A48" s="12" t="s">
        <v>12</v>
      </c>
      <c r="B48" s="12" t="s">
        <v>96</v>
      </c>
      <c r="C48" s="18">
        <v>0</v>
      </c>
      <c r="D48" s="34">
        <v>450</v>
      </c>
      <c r="E48" s="30">
        <v>0</v>
      </c>
      <c r="F48" s="30">
        <v>0.15</v>
      </c>
      <c r="G48" s="31"/>
      <c r="H48" s="47">
        <f t="shared" si="7"/>
        <v>0</v>
      </c>
      <c r="I48" s="36">
        <f t="shared" si="8"/>
        <v>0</v>
      </c>
      <c r="J48" s="31"/>
      <c r="K48" s="35">
        <f t="shared" si="9"/>
        <v>0</v>
      </c>
      <c r="L48" s="35">
        <f t="shared" si="10"/>
        <v>0</v>
      </c>
      <c r="M48" s="16"/>
    </row>
    <row r="49" spans="1:13" x14ac:dyDescent="0.25">
      <c r="A49" s="12" t="s">
        <v>13</v>
      </c>
      <c r="B49" s="12" t="s">
        <v>97</v>
      </c>
      <c r="C49" s="18">
        <v>0</v>
      </c>
      <c r="D49" s="34">
        <v>350</v>
      </c>
      <c r="E49" s="30">
        <v>0</v>
      </c>
      <c r="F49" s="30">
        <v>0.15</v>
      </c>
      <c r="G49" s="31"/>
      <c r="H49" s="47">
        <f t="shared" si="7"/>
        <v>0</v>
      </c>
      <c r="I49" s="36">
        <f t="shared" si="8"/>
        <v>0</v>
      </c>
      <c r="J49" s="31"/>
      <c r="K49" s="35">
        <f t="shared" si="9"/>
        <v>0</v>
      </c>
      <c r="L49" s="35">
        <f t="shared" si="10"/>
        <v>0</v>
      </c>
      <c r="M49" s="16"/>
    </row>
    <row r="50" spans="1:13" x14ac:dyDescent="0.25">
      <c r="A50" s="12" t="s">
        <v>14</v>
      </c>
      <c r="B50" s="12" t="s">
        <v>97</v>
      </c>
      <c r="C50" s="18">
        <v>0</v>
      </c>
      <c r="D50" s="34"/>
      <c r="E50" s="30">
        <v>0</v>
      </c>
      <c r="F50" s="30">
        <v>5</v>
      </c>
      <c r="G50" s="31"/>
      <c r="H50" s="47">
        <f t="shared" si="7"/>
        <v>0</v>
      </c>
      <c r="I50" s="36">
        <f t="shared" si="8"/>
        <v>0</v>
      </c>
      <c r="J50" s="31"/>
      <c r="K50" s="35">
        <f t="shared" si="9"/>
        <v>0</v>
      </c>
      <c r="L50" s="35">
        <f t="shared" si="10"/>
        <v>0</v>
      </c>
      <c r="M50" s="16"/>
    </row>
    <row r="51" spans="1:13" x14ac:dyDescent="0.25">
      <c r="A51" s="12" t="s">
        <v>31</v>
      </c>
      <c r="B51" s="12" t="s">
        <v>98</v>
      </c>
      <c r="C51" s="18">
        <v>0</v>
      </c>
      <c r="D51" s="34">
        <v>620</v>
      </c>
      <c r="E51" s="30">
        <v>0</v>
      </c>
      <c r="F51" s="30">
        <v>0.5</v>
      </c>
      <c r="G51" s="31"/>
      <c r="H51" s="47">
        <f t="shared" si="7"/>
        <v>0</v>
      </c>
      <c r="I51" s="36">
        <f t="shared" si="8"/>
        <v>0</v>
      </c>
      <c r="J51" s="31"/>
      <c r="K51" s="35">
        <f t="shared" si="9"/>
        <v>0</v>
      </c>
      <c r="L51" s="35">
        <f t="shared" si="10"/>
        <v>0</v>
      </c>
      <c r="M51" s="16"/>
    </row>
    <row r="52" spans="1:13" x14ac:dyDescent="0.25">
      <c r="A52" s="12" t="s">
        <v>15</v>
      </c>
      <c r="B52" s="12"/>
      <c r="C52" s="18">
        <v>0</v>
      </c>
      <c r="D52" s="34">
        <v>0</v>
      </c>
      <c r="E52" s="30">
        <v>0</v>
      </c>
      <c r="F52" s="30">
        <v>0</v>
      </c>
      <c r="G52" s="31"/>
      <c r="H52" s="47">
        <f t="shared" si="7"/>
        <v>0</v>
      </c>
      <c r="I52" s="36">
        <f t="shared" si="8"/>
        <v>0</v>
      </c>
      <c r="J52" s="31"/>
      <c r="K52" s="35">
        <f t="shared" si="9"/>
        <v>0</v>
      </c>
      <c r="L52" s="35">
        <f t="shared" si="10"/>
        <v>0</v>
      </c>
      <c r="M52" s="16"/>
    </row>
    <row r="53" spans="1:13" x14ac:dyDescent="0.25">
      <c r="A53" s="12" t="s">
        <v>15</v>
      </c>
      <c r="B53" s="12"/>
      <c r="C53" s="18">
        <v>0</v>
      </c>
      <c r="D53" s="34">
        <v>0</v>
      </c>
      <c r="E53" s="30">
        <v>0</v>
      </c>
      <c r="F53" s="30">
        <v>0</v>
      </c>
      <c r="G53" s="31"/>
      <c r="H53" s="47">
        <f t="shared" si="7"/>
        <v>0</v>
      </c>
      <c r="I53" s="36">
        <f t="shared" si="8"/>
        <v>0</v>
      </c>
      <c r="J53" s="31"/>
      <c r="K53" s="35">
        <f t="shared" si="9"/>
        <v>0</v>
      </c>
      <c r="L53" s="35">
        <f t="shared" si="10"/>
        <v>0</v>
      </c>
      <c r="M53" s="16"/>
    </row>
    <row r="54" spans="1:13" x14ac:dyDescent="0.25">
      <c r="A54" s="12" t="s">
        <v>15</v>
      </c>
      <c r="B54" s="12"/>
      <c r="C54" s="18">
        <v>0</v>
      </c>
      <c r="D54" s="34">
        <v>0</v>
      </c>
      <c r="E54" s="30">
        <v>0</v>
      </c>
      <c r="F54" s="30">
        <v>0</v>
      </c>
      <c r="G54" s="31"/>
      <c r="H54" s="47">
        <f t="shared" si="7"/>
        <v>0</v>
      </c>
      <c r="I54" s="36">
        <f t="shared" si="8"/>
        <v>0</v>
      </c>
      <c r="J54" s="31"/>
      <c r="K54" s="35">
        <f t="shared" si="9"/>
        <v>0</v>
      </c>
      <c r="L54" s="35">
        <f t="shared" si="10"/>
        <v>0</v>
      </c>
      <c r="M54" s="16"/>
    </row>
    <row r="55" spans="1:13" x14ac:dyDescent="0.25">
      <c r="A55" s="12" t="s">
        <v>20</v>
      </c>
      <c r="B55" s="12" t="s">
        <v>21</v>
      </c>
      <c r="C55" s="18">
        <v>0</v>
      </c>
      <c r="D55" s="34">
        <v>800</v>
      </c>
      <c r="E55" s="30">
        <v>0</v>
      </c>
      <c r="F55" s="30">
        <v>0.35</v>
      </c>
      <c r="G55" s="31"/>
      <c r="H55" s="47">
        <f t="shared" si="7"/>
        <v>0</v>
      </c>
      <c r="I55" s="36">
        <f t="shared" si="8"/>
        <v>0</v>
      </c>
      <c r="J55" s="31"/>
      <c r="K55" s="35">
        <f t="shared" si="9"/>
        <v>0</v>
      </c>
      <c r="L55" s="35">
        <f t="shared" si="10"/>
        <v>0</v>
      </c>
      <c r="M55" s="16"/>
    </row>
    <row r="56" spans="1:13" ht="11.25" customHeight="1" x14ac:dyDescent="0.25">
      <c r="A56" s="65"/>
      <c r="B56" s="65" t="s">
        <v>134</v>
      </c>
      <c r="C56" s="65"/>
      <c r="D56" s="65"/>
      <c r="E56" s="87"/>
      <c r="F56" s="88"/>
      <c r="G56" s="64"/>
      <c r="H56" s="64"/>
      <c r="I56" s="64"/>
      <c r="J56" s="64"/>
      <c r="K56" s="64"/>
      <c r="L56" s="64"/>
      <c r="M56" s="64"/>
    </row>
    <row r="57" spans="1:13" ht="38.25" x14ac:dyDescent="0.25">
      <c r="A57" s="89" t="s">
        <v>32</v>
      </c>
      <c r="B57" s="50" t="s">
        <v>28</v>
      </c>
      <c r="C57" s="50" t="s">
        <v>29</v>
      </c>
      <c r="D57" s="50" t="s">
        <v>30</v>
      </c>
      <c r="E57" s="50" t="s">
        <v>34</v>
      </c>
      <c r="F57" s="50" t="s">
        <v>37</v>
      </c>
      <c r="G57" s="38"/>
      <c r="H57" s="62" t="s">
        <v>39</v>
      </c>
      <c r="I57" s="58" t="s">
        <v>38</v>
      </c>
      <c r="J57" s="38"/>
      <c r="K57" s="50" t="s">
        <v>36</v>
      </c>
      <c r="L57" s="50" t="s">
        <v>35</v>
      </c>
      <c r="M57" s="16"/>
    </row>
    <row r="58" spans="1:13" ht="15.75" x14ac:dyDescent="0.25">
      <c r="A58" s="20" t="s">
        <v>22</v>
      </c>
      <c r="B58" s="10">
        <f>SUM(B60:B65)</f>
        <v>0</v>
      </c>
      <c r="C58" s="11"/>
      <c r="D58" s="10">
        <f>SUM(D60:D65)</f>
        <v>0</v>
      </c>
      <c r="E58" s="10">
        <f t="shared" ref="E58:F58" si="11">SUM(E60:E65)</f>
        <v>0</v>
      </c>
      <c r="F58" s="10">
        <f t="shared" si="11"/>
        <v>0</v>
      </c>
      <c r="G58" s="27"/>
      <c r="H58" s="59">
        <f>SUM(H60:H65)</f>
        <v>0</v>
      </c>
      <c r="I58" s="59">
        <f>SUM(I60:I65)</f>
        <v>0</v>
      </c>
      <c r="J58" s="27"/>
      <c r="K58" s="54">
        <v>7.6499999999999999E-2</v>
      </c>
      <c r="L58" s="55">
        <v>2.6499999999999999E-2</v>
      </c>
      <c r="M58" s="16"/>
    </row>
    <row r="59" spans="1:13" ht="4.5" customHeight="1" x14ac:dyDescent="0.25">
      <c r="A59" s="42"/>
      <c r="B59" s="38"/>
      <c r="C59" s="38"/>
      <c r="D59" s="38"/>
      <c r="E59" s="38"/>
      <c r="F59" s="38"/>
      <c r="G59" s="38"/>
      <c r="H59" s="60"/>
      <c r="I59" s="60"/>
      <c r="J59" s="38"/>
      <c r="K59" s="38"/>
      <c r="L59" s="38"/>
      <c r="M59" s="16"/>
    </row>
    <row r="60" spans="1:13" ht="15.75" x14ac:dyDescent="0.25">
      <c r="A60" s="18" t="s">
        <v>24</v>
      </c>
      <c r="B60" s="70">
        <v>0</v>
      </c>
      <c r="C60" s="6">
        <v>12</v>
      </c>
      <c r="D60" s="34">
        <v>0</v>
      </c>
      <c r="E60" s="51">
        <f t="shared" ref="E60:E65" si="12">B60*(K60+L60)</f>
        <v>0</v>
      </c>
      <c r="F60" s="52">
        <f t="shared" ref="F60:F65" si="13">B60+E60+(D60*12/52)</f>
        <v>0</v>
      </c>
      <c r="G60" s="63"/>
      <c r="H60" s="61">
        <f t="shared" ref="H60:H65" si="14">I60/12</f>
        <v>0</v>
      </c>
      <c r="I60" s="61">
        <f t="shared" ref="I60:I65" si="15">F60*4.33*C60+(D60*12)</f>
        <v>0</v>
      </c>
      <c r="J60" s="31"/>
      <c r="K60" s="53">
        <f t="shared" ref="K60:L65" si="16">K$58</f>
        <v>7.6499999999999999E-2</v>
      </c>
      <c r="L60" s="53">
        <f t="shared" si="16"/>
        <v>2.6499999999999999E-2</v>
      </c>
      <c r="M60" s="16"/>
    </row>
    <row r="61" spans="1:13" ht="15.75" x14ac:dyDescent="0.25">
      <c r="A61" s="18" t="s">
        <v>25</v>
      </c>
      <c r="B61" s="70">
        <v>0</v>
      </c>
      <c r="C61" s="6">
        <v>6</v>
      </c>
      <c r="D61" s="34">
        <v>0</v>
      </c>
      <c r="E61" s="51">
        <f t="shared" si="12"/>
        <v>0</v>
      </c>
      <c r="F61" s="52">
        <f t="shared" si="13"/>
        <v>0</v>
      </c>
      <c r="G61" s="63"/>
      <c r="H61" s="61">
        <f t="shared" si="14"/>
        <v>0</v>
      </c>
      <c r="I61" s="61">
        <f t="shared" si="15"/>
        <v>0</v>
      </c>
      <c r="J61" s="31"/>
      <c r="K61" s="53">
        <f t="shared" si="16"/>
        <v>7.6499999999999999E-2</v>
      </c>
      <c r="L61" s="53">
        <f t="shared" si="16"/>
        <v>2.6499999999999999E-2</v>
      </c>
      <c r="M61" s="16"/>
    </row>
    <row r="62" spans="1:13" ht="15.75" x14ac:dyDescent="0.25">
      <c r="A62" s="18" t="s">
        <v>26</v>
      </c>
      <c r="B62" s="70">
        <v>0</v>
      </c>
      <c r="C62" s="6">
        <v>9</v>
      </c>
      <c r="D62" s="34">
        <v>0</v>
      </c>
      <c r="E62" s="51">
        <f t="shared" si="12"/>
        <v>0</v>
      </c>
      <c r="F62" s="52">
        <f t="shared" si="13"/>
        <v>0</v>
      </c>
      <c r="G62" s="63"/>
      <c r="H62" s="61">
        <f t="shared" si="14"/>
        <v>0</v>
      </c>
      <c r="I62" s="61">
        <f t="shared" si="15"/>
        <v>0</v>
      </c>
      <c r="J62" s="31"/>
      <c r="K62" s="53">
        <f t="shared" si="16"/>
        <v>7.6499999999999999E-2</v>
      </c>
      <c r="L62" s="53">
        <f t="shared" si="16"/>
        <v>2.6499999999999999E-2</v>
      </c>
      <c r="M62" s="16"/>
    </row>
    <row r="63" spans="1:13" ht="15.75" x14ac:dyDescent="0.25">
      <c r="A63" s="18" t="s">
        <v>27</v>
      </c>
      <c r="B63" s="70">
        <v>0</v>
      </c>
      <c r="C63" s="6">
        <v>2</v>
      </c>
      <c r="D63" s="34">
        <v>0</v>
      </c>
      <c r="E63" s="51">
        <f t="shared" si="12"/>
        <v>0</v>
      </c>
      <c r="F63" s="52">
        <f t="shared" si="13"/>
        <v>0</v>
      </c>
      <c r="G63" s="63"/>
      <c r="H63" s="61">
        <f t="shared" si="14"/>
        <v>0</v>
      </c>
      <c r="I63" s="61">
        <f t="shared" si="15"/>
        <v>0</v>
      </c>
      <c r="J63" s="31"/>
      <c r="K63" s="53">
        <f t="shared" si="16"/>
        <v>7.6499999999999999E-2</v>
      </c>
      <c r="L63" s="53">
        <f t="shared" si="16"/>
        <v>2.6499999999999999E-2</v>
      </c>
      <c r="M63" s="16"/>
    </row>
    <row r="64" spans="1:13" ht="15.75" x14ac:dyDescent="0.25">
      <c r="A64" s="66"/>
      <c r="B64" s="69">
        <v>0</v>
      </c>
      <c r="C64" s="6">
        <v>0</v>
      </c>
      <c r="D64" s="34">
        <v>0</v>
      </c>
      <c r="E64" s="51">
        <f t="shared" si="12"/>
        <v>0</v>
      </c>
      <c r="F64" s="52">
        <f t="shared" si="13"/>
        <v>0</v>
      </c>
      <c r="G64" s="63"/>
      <c r="H64" s="61">
        <f t="shared" si="14"/>
        <v>0</v>
      </c>
      <c r="I64" s="61">
        <f t="shared" si="15"/>
        <v>0</v>
      </c>
      <c r="J64" s="31"/>
      <c r="K64" s="53">
        <f t="shared" si="16"/>
        <v>7.6499999999999999E-2</v>
      </c>
      <c r="L64" s="53">
        <f t="shared" si="16"/>
        <v>2.6499999999999999E-2</v>
      </c>
      <c r="M64" s="16"/>
    </row>
    <row r="65" spans="1:13" ht="15.75" x14ac:dyDescent="0.25">
      <c r="A65" s="66"/>
      <c r="B65" s="69">
        <v>0</v>
      </c>
      <c r="C65" s="6">
        <v>0</v>
      </c>
      <c r="D65" s="34">
        <v>0</v>
      </c>
      <c r="E65" s="51">
        <f t="shared" si="12"/>
        <v>0</v>
      </c>
      <c r="F65" s="52">
        <f t="shared" si="13"/>
        <v>0</v>
      </c>
      <c r="G65" s="63"/>
      <c r="H65" s="61">
        <f t="shared" si="14"/>
        <v>0</v>
      </c>
      <c r="I65" s="61">
        <f t="shared" si="15"/>
        <v>0</v>
      </c>
      <c r="J65" s="31"/>
      <c r="K65" s="53">
        <f t="shared" si="16"/>
        <v>7.6499999999999999E-2</v>
      </c>
      <c r="L65" s="53">
        <f t="shared" si="16"/>
        <v>2.6499999999999999E-2</v>
      </c>
      <c r="M65" s="16"/>
    </row>
    <row r="66" spans="1:13" ht="8.25" customHeight="1" x14ac:dyDescent="0.25">
      <c r="A66" s="64"/>
      <c r="B66" s="65" t="s">
        <v>134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M66"/>
  <sheetViews>
    <sheetView topLeftCell="A43" workbookViewId="0">
      <selection activeCell="B66" sqref="B66"/>
    </sheetView>
  </sheetViews>
  <sheetFormatPr defaultRowHeight="15" x14ac:dyDescent="0.25"/>
  <cols>
    <col min="1" max="1" width="25.42578125" customWidth="1"/>
    <col min="2" max="2" width="32.42578125" customWidth="1"/>
    <col min="3" max="3" width="12.5703125" customWidth="1"/>
    <col min="4" max="4" width="15.7109375" customWidth="1"/>
    <col min="5" max="5" width="13.42578125" customWidth="1"/>
    <col min="6" max="6" width="18.28515625" customWidth="1"/>
    <col min="7" max="7" width="1.85546875" customWidth="1"/>
    <col min="8" max="8" width="15.42578125" customWidth="1"/>
    <col min="9" max="9" width="17" customWidth="1"/>
    <col min="10" max="10" width="1.5703125" customWidth="1"/>
    <col min="11" max="11" width="14.28515625" customWidth="1"/>
    <col min="12" max="12" width="14.42578125" customWidth="1"/>
    <col min="13" max="13" width="1.7109375" customWidth="1"/>
  </cols>
  <sheetData>
    <row r="1" spans="1:13" ht="11.25" customHeight="1" x14ac:dyDescent="0.25">
      <c r="A1" s="90"/>
      <c r="B1" s="90" t="s">
        <v>134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26.25" x14ac:dyDescent="0.4">
      <c r="A2" s="91" t="s">
        <v>121</v>
      </c>
      <c r="B2" s="22"/>
      <c r="C2" s="22"/>
      <c r="D2" s="44"/>
      <c r="E2" s="45"/>
      <c r="F2" s="10"/>
      <c r="G2" s="27"/>
      <c r="H2" s="24">
        <f>SUM(H4:H37)</f>
        <v>0</v>
      </c>
      <c r="I2" s="24">
        <f>SUM(I4:I37)</f>
        <v>0</v>
      </c>
      <c r="J2" s="27"/>
      <c r="K2" s="10">
        <f>SUM(K4:K37)</f>
        <v>0</v>
      </c>
      <c r="L2" s="10">
        <f>SUM(L4:L37)</f>
        <v>0</v>
      </c>
      <c r="M2" s="16"/>
    </row>
    <row r="3" spans="1:13" ht="51" x14ac:dyDescent="0.25">
      <c r="A3" s="92"/>
      <c r="B3" s="21" t="s">
        <v>118</v>
      </c>
      <c r="C3" s="43" t="s">
        <v>40</v>
      </c>
      <c r="D3" s="43" t="s">
        <v>103</v>
      </c>
      <c r="E3" s="43" t="s">
        <v>6</v>
      </c>
      <c r="F3" s="40" t="s">
        <v>90</v>
      </c>
      <c r="G3" s="38"/>
      <c r="H3" s="43" t="s">
        <v>7</v>
      </c>
      <c r="I3" s="44" t="s">
        <v>4</v>
      </c>
      <c r="J3" s="25"/>
      <c r="K3" s="40" t="s">
        <v>7</v>
      </c>
      <c r="L3" s="29" t="s">
        <v>4</v>
      </c>
      <c r="M3" s="16"/>
    </row>
    <row r="4" spans="1:13" x14ac:dyDescent="0.25">
      <c r="A4" s="68" t="s">
        <v>105</v>
      </c>
      <c r="B4" s="67" t="s">
        <v>77</v>
      </c>
      <c r="C4" s="3">
        <v>0</v>
      </c>
      <c r="D4" s="69">
        <v>40</v>
      </c>
      <c r="E4" s="4">
        <v>12</v>
      </c>
      <c r="F4" s="30">
        <v>13</v>
      </c>
      <c r="G4" s="31"/>
      <c r="H4" s="56">
        <f>I4/12</f>
        <v>0</v>
      </c>
      <c r="I4" s="56">
        <f t="shared" ref="I4:I26" si="0">D4*C4*E4</f>
        <v>0</v>
      </c>
      <c r="J4" s="37"/>
      <c r="K4" s="57">
        <f t="shared" ref="K4:K26" si="1">L4/12</f>
        <v>0</v>
      </c>
      <c r="L4" s="57">
        <f t="shared" ref="L4:L26" si="2">F4*C4*E4</f>
        <v>0</v>
      </c>
      <c r="M4" s="16"/>
    </row>
    <row r="5" spans="1:13" x14ac:dyDescent="0.25">
      <c r="A5" s="68"/>
      <c r="B5" s="67" t="s">
        <v>78</v>
      </c>
      <c r="C5" s="3">
        <v>0</v>
      </c>
      <c r="D5" s="69">
        <v>30</v>
      </c>
      <c r="E5" s="4">
        <v>10</v>
      </c>
      <c r="F5" s="30">
        <v>6</v>
      </c>
      <c r="G5" s="31"/>
      <c r="H5" s="56">
        <f t="shared" ref="H5:H36" si="3">I5/12</f>
        <v>0</v>
      </c>
      <c r="I5" s="56">
        <f t="shared" si="0"/>
        <v>0</v>
      </c>
      <c r="J5" s="37"/>
      <c r="K5" s="57">
        <f t="shared" si="1"/>
        <v>0</v>
      </c>
      <c r="L5" s="57">
        <f t="shared" si="2"/>
        <v>0</v>
      </c>
      <c r="M5" s="16"/>
    </row>
    <row r="6" spans="1:13" x14ac:dyDescent="0.25">
      <c r="A6" s="68"/>
      <c r="B6" s="67" t="s">
        <v>79</v>
      </c>
      <c r="C6" s="3">
        <v>0</v>
      </c>
      <c r="D6" s="69">
        <v>35</v>
      </c>
      <c r="E6" s="4">
        <v>11</v>
      </c>
      <c r="F6" s="30">
        <v>0</v>
      </c>
      <c r="G6" s="31"/>
      <c r="H6" s="56">
        <f t="shared" si="3"/>
        <v>0</v>
      </c>
      <c r="I6" s="56">
        <f t="shared" si="0"/>
        <v>0</v>
      </c>
      <c r="J6" s="37"/>
      <c r="K6" s="57">
        <f t="shared" si="1"/>
        <v>0</v>
      </c>
      <c r="L6" s="57">
        <f t="shared" si="2"/>
        <v>0</v>
      </c>
      <c r="M6" s="16"/>
    </row>
    <row r="7" spans="1:13" x14ac:dyDescent="0.25">
      <c r="A7" s="68" t="s">
        <v>105</v>
      </c>
      <c r="B7" s="67" t="s">
        <v>81</v>
      </c>
      <c r="C7" s="3">
        <v>0</v>
      </c>
      <c r="D7" s="69">
        <v>30</v>
      </c>
      <c r="E7" s="4">
        <v>6</v>
      </c>
      <c r="F7" s="30">
        <v>0</v>
      </c>
      <c r="G7" s="31"/>
      <c r="H7" s="56">
        <f t="shared" si="3"/>
        <v>0</v>
      </c>
      <c r="I7" s="56">
        <f t="shared" si="0"/>
        <v>0</v>
      </c>
      <c r="J7" s="37"/>
      <c r="K7" s="57">
        <f t="shared" si="1"/>
        <v>0</v>
      </c>
      <c r="L7" s="57">
        <f t="shared" si="2"/>
        <v>0</v>
      </c>
      <c r="M7" s="16"/>
    </row>
    <row r="8" spans="1:13" x14ac:dyDescent="0.25">
      <c r="A8" s="68"/>
      <c r="B8" s="67" t="s">
        <v>82</v>
      </c>
      <c r="C8" s="3">
        <v>0</v>
      </c>
      <c r="D8" s="69">
        <v>35</v>
      </c>
      <c r="E8" s="4">
        <v>8</v>
      </c>
      <c r="F8" s="30">
        <v>0</v>
      </c>
      <c r="G8" s="31"/>
      <c r="H8" s="56">
        <f t="shared" si="3"/>
        <v>0</v>
      </c>
      <c r="I8" s="56">
        <f t="shared" si="0"/>
        <v>0</v>
      </c>
      <c r="J8" s="37"/>
      <c r="K8" s="57">
        <f t="shared" si="1"/>
        <v>0</v>
      </c>
      <c r="L8" s="57">
        <f t="shared" si="2"/>
        <v>0</v>
      </c>
      <c r="M8" s="16"/>
    </row>
    <row r="9" spans="1:13" x14ac:dyDescent="0.25">
      <c r="A9" s="68"/>
      <c r="B9" s="67" t="s">
        <v>83</v>
      </c>
      <c r="C9" s="3">
        <v>0</v>
      </c>
      <c r="D9" s="69">
        <v>35</v>
      </c>
      <c r="E9" s="4">
        <v>8</v>
      </c>
      <c r="F9" s="30">
        <v>0</v>
      </c>
      <c r="G9" s="31"/>
      <c r="H9" s="56">
        <f t="shared" si="3"/>
        <v>0</v>
      </c>
      <c r="I9" s="56">
        <f t="shared" si="0"/>
        <v>0</v>
      </c>
      <c r="J9" s="37"/>
      <c r="K9" s="57">
        <f t="shared" si="1"/>
        <v>0</v>
      </c>
      <c r="L9" s="57">
        <f t="shared" si="2"/>
        <v>0</v>
      </c>
      <c r="M9" s="16"/>
    </row>
    <row r="10" spans="1:13" x14ac:dyDescent="0.25">
      <c r="A10" s="68" t="s">
        <v>106</v>
      </c>
      <c r="B10" s="67" t="s">
        <v>85</v>
      </c>
      <c r="C10" s="3">
        <v>0</v>
      </c>
      <c r="D10" s="69">
        <v>35</v>
      </c>
      <c r="E10" s="4">
        <v>8</v>
      </c>
      <c r="F10" s="30">
        <v>0</v>
      </c>
      <c r="G10" s="31"/>
      <c r="H10" s="56">
        <f t="shared" si="3"/>
        <v>0</v>
      </c>
      <c r="I10" s="56">
        <f t="shared" si="0"/>
        <v>0</v>
      </c>
      <c r="J10" s="37"/>
      <c r="K10" s="57">
        <f t="shared" si="1"/>
        <v>0</v>
      </c>
      <c r="L10" s="57">
        <f t="shared" si="2"/>
        <v>0</v>
      </c>
      <c r="M10" s="16"/>
    </row>
    <row r="11" spans="1:13" x14ac:dyDescent="0.25">
      <c r="A11" s="68"/>
      <c r="B11" s="67" t="s">
        <v>84</v>
      </c>
      <c r="C11" s="3">
        <v>0</v>
      </c>
      <c r="D11" s="69">
        <v>60</v>
      </c>
      <c r="E11" s="4">
        <v>8</v>
      </c>
      <c r="F11" s="30">
        <v>0</v>
      </c>
      <c r="G11" s="31"/>
      <c r="H11" s="56">
        <f t="shared" si="3"/>
        <v>0</v>
      </c>
      <c r="I11" s="56">
        <f t="shared" si="0"/>
        <v>0</v>
      </c>
      <c r="J11" s="37"/>
      <c r="K11" s="57">
        <f t="shared" si="1"/>
        <v>0</v>
      </c>
      <c r="L11" s="57">
        <f t="shared" si="2"/>
        <v>0</v>
      </c>
      <c r="M11" s="16"/>
    </row>
    <row r="12" spans="1:13" x14ac:dyDescent="0.25">
      <c r="A12" s="68" t="s">
        <v>107</v>
      </c>
      <c r="B12" s="67" t="s">
        <v>86</v>
      </c>
      <c r="C12" s="3">
        <v>0</v>
      </c>
      <c r="D12" s="69">
        <v>75</v>
      </c>
      <c r="E12" s="4">
        <v>8</v>
      </c>
      <c r="F12" s="30">
        <v>15</v>
      </c>
      <c r="G12" s="31"/>
      <c r="H12" s="56">
        <f t="shared" si="3"/>
        <v>0</v>
      </c>
      <c r="I12" s="56">
        <f t="shared" si="0"/>
        <v>0</v>
      </c>
      <c r="J12" s="37"/>
      <c r="K12" s="57">
        <f t="shared" si="1"/>
        <v>0</v>
      </c>
      <c r="L12" s="57">
        <f t="shared" si="2"/>
        <v>0</v>
      </c>
      <c r="M12" s="16"/>
    </row>
    <row r="13" spans="1:13" x14ac:dyDescent="0.25">
      <c r="A13" s="68"/>
      <c r="B13" s="67"/>
      <c r="C13" s="3">
        <v>0</v>
      </c>
      <c r="D13" s="69">
        <v>0</v>
      </c>
      <c r="E13" s="4">
        <v>11</v>
      </c>
      <c r="F13" s="30">
        <v>0</v>
      </c>
      <c r="G13" s="31"/>
      <c r="H13" s="56">
        <f t="shared" si="3"/>
        <v>0</v>
      </c>
      <c r="I13" s="56">
        <f t="shared" si="0"/>
        <v>0</v>
      </c>
      <c r="J13" s="37"/>
      <c r="K13" s="57">
        <f t="shared" si="1"/>
        <v>0</v>
      </c>
      <c r="L13" s="57">
        <f t="shared" si="2"/>
        <v>0</v>
      </c>
      <c r="M13" s="16"/>
    </row>
    <row r="14" spans="1:13" x14ac:dyDescent="0.25">
      <c r="A14" s="68"/>
      <c r="B14" s="67"/>
      <c r="C14" s="3">
        <v>0</v>
      </c>
      <c r="D14" s="69">
        <v>0</v>
      </c>
      <c r="E14" s="4">
        <v>11</v>
      </c>
      <c r="F14" s="30">
        <v>0</v>
      </c>
      <c r="G14" s="31"/>
      <c r="H14" s="56">
        <f t="shared" si="3"/>
        <v>0</v>
      </c>
      <c r="I14" s="56">
        <f t="shared" si="0"/>
        <v>0</v>
      </c>
      <c r="J14" s="37"/>
      <c r="K14" s="57">
        <f t="shared" si="1"/>
        <v>0</v>
      </c>
      <c r="L14" s="57">
        <f t="shared" si="2"/>
        <v>0</v>
      </c>
      <c r="M14" s="16"/>
    </row>
    <row r="15" spans="1:13" x14ac:dyDescent="0.25">
      <c r="A15" s="68" t="s">
        <v>108</v>
      </c>
      <c r="B15" s="67" t="s">
        <v>72</v>
      </c>
      <c r="C15" s="3">
        <v>0</v>
      </c>
      <c r="D15" s="69">
        <v>2500</v>
      </c>
      <c r="E15" s="4">
        <v>1</v>
      </c>
      <c r="F15" s="30">
        <v>1200</v>
      </c>
      <c r="G15" s="31"/>
      <c r="H15" s="56">
        <f t="shared" si="3"/>
        <v>0</v>
      </c>
      <c r="I15" s="56">
        <f t="shared" si="0"/>
        <v>0</v>
      </c>
      <c r="J15" s="37"/>
      <c r="K15" s="57">
        <f t="shared" si="1"/>
        <v>0</v>
      </c>
      <c r="L15" s="57">
        <f t="shared" si="2"/>
        <v>0</v>
      </c>
      <c r="M15" s="16"/>
    </row>
    <row r="16" spans="1:13" x14ac:dyDescent="0.25">
      <c r="A16" s="68"/>
      <c r="B16" s="67" t="s">
        <v>89</v>
      </c>
      <c r="C16" s="3">
        <v>0</v>
      </c>
      <c r="D16" s="69">
        <v>2700</v>
      </c>
      <c r="E16" s="4">
        <v>1</v>
      </c>
      <c r="F16" s="30">
        <v>1500</v>
      </c>
      <c r="G16" s="31"/>
      <c r="H16" s="56">
        <f t="shared" si="3"/>
        <v>0</v>
      </c>
      <c r="I16" s="56">
        <f t="shared" si="0"/>
        <v>0</v>
      </c>
      <c r="J16" s="37"/>
      <c r="K16" s="57">
        <f t="shared" si="1"/>
        <v>0</v>
      </c>
      <c r="L16" s="57">
        <f t="shared" si="2"/>
        <v>0</v>
      </c>
      <c r="M16" s="16"/>
    </row>
    <row r="17" spans="1:13" x14ac:dyDescent="0.25">
      <c r="A17" s="68" t="s">
        <v>109</v>
      </c>
      <c r="B17" s="67" t="s">
        <v>73</v>
      </c>
      <c r="C17" s="3">
        <v>0</v>
      </c>
      <c r="D17" s="69">
        <v>2500</v>
      </c>
      <c r="E17" s="4">
        <v>1</v>
      </c>
      <c r="F17" s="30">
        <v>950</v>
      </c>
      <c r="G17" s="31"/>
      <c r="H17" s="56">
        <f t="shared" si="3"/>
        <v>0</v>
      </c>
      <c r="I17" s="56">
        <f t="shared" si="0"/>
        <v>0</v>
      </c>
      <c r="J17" s="37"/>
      <c r="K17" s="57">
        <f t="shared" si="1"/>
        <v>0</v>
      </c>
      <c r="L17" s="57">
        <f t="shared" si="2"/>
        <v>0</v>
      </c>
      <c r="M17" s="16"/>
    </row>
    <row r="18" spans="1:13" x14ac:dyDescent="0.25">
      <c r="A18" s="68"/>
      <c r="B18" s="67" t="s">
        <v>74</v>
      </c>
      <c r="C18" s="3">
        <v>0</v>
      </c>
      <c r="D18" s="69">
        <v>2500</v>
      </c>
      <c r="E18" s="4">
        <v>1</v>
      </c>
      <c r="F18" s="30">
        <v>1350</v>
      </c>
      <c r="G18" s="31"/>
      <c r="H18" s="56">
        <f t="shared" si="3"/>
        <v>0</v>
      </c>
      <c r="I18" s="56">
        <f t="shared" si="0"/>
        <v>0</v>
      </c>
      <c r="J18" s="37"/>
      <c r="K18" s="57">
        <f t="shared" si="1"/>
        <v>0</v>
      </c>
      <c r="L18" s="57">
        <f t="shared" si="2"/>
        <v>0</v>
      </c>
      <c r="M18" s="16"/>
    </row>
    <row r="19" spans="1:13" x14ac:dyDescent="0.25">
      <c r="A19" s="68" t="s">
        <v>110</v>
      </c>
      <c r="B19" s="67" t="s">
        <v>75</v>
      </c>
      <c r="C19" s="3">
        <v>0</v>
      </c>
      <c r="D19" s="69">
        <v>2500</v>
      </c>
      <c r="E19" s="4">
        <v>1</v>
      </c>
      <c r="F19" s="30">
        <v>725</v>
      </c>
      <c r="G19" s="31"/>
      <c r="H19" s="56">
        <f t="shared" si="3"/>
        <v>0</v>
      </c>
      <c r="I19" s="56">
        <f t="shared" si="0"/>
        <v>0</v>
      </c>
      <c r="J19" s="37"/>
      <c r="K19" s="57">
        <f t="shared" si="1"/>
        <v>0</v>
      </c>
      <c r="L19" s="57">
        <f t="shared" si="2"/>
        <v>0</v>
      </c>
      <c r="M19" s="16"/>
    </row>
    <row r="20" spans="1:13" x14ac:dyDescent="0.25">
      <c r="A20" s="68" t="s">
        <v>111</v>
      </c>
      <c r="B20" s="67" t="s">
        <v>76</v>
      </c>
      <c r="C20" s="3">
        <v>0</v>
      </c>
      <c r="D20" s="69">
        <v>1500</v>
      </c>
      <c r="E20" s="4">
        <v>1</v>
      </c>
      <c r="F20" s="30">
        <v>200</v>
      </c>
      <c r="G20" s="31"/>
      <c r="H20" s="56">
        <f t="shared" si="3"/>
        <v>0</v>
      </c>
      <c r="I20" s="56">
        <f t="shared" si="0"/>
        <v>0</v>
      </c>
      <c r="J20" s="37"/>
      <c r="K20" s="57">
        <f t="shared" si="1"/>
        <v>0</v>
      </c>
      <c r="L20" s="57">
        <f t="shared" si="2"/>
        <v>0</v>
      </c>
      <c r="M20" s="16"/>
    </row>
    <row r="21" spans="1:13" x14ac:dyDescent="0.25">
      <c r="A21" s="68" t="s">
        <v>112</v>
      </c>
      <c r="B21" s="67" t="s">
        <v>70</v>
      </c>
      <c r="C21" s="3">
        <v>0</v>
      </c>
      <c r="D21" s="69">
        <v>750</v>
      </c>
      <c r="E21" s="4">
        <v>2</v>
      </c>
      <c r="F21" s="30">
        <v>200</v>
      </c>
      <c r="G21" s="31"/>
      <c r="H21" s="56">
        <f t="shared" si="3"/>
        <v>0</v>
      </c>
      <c r="I21" s="56">
        <f t="shared" si="0"/>
        <v>0</v>
      </c>
      <c r="J21" s="37"/>
      <c r="K21" s="57">
        <f t="shared" si="1"/>
        <v>0</v>
      </c>
      <c r="L21" s="57">
        <f t="shared" si="2"/>
        <v>0</v>
      </c>
      <c r="M21" s="16"/>
    </row>
    <row r="22" spans="1:13" x14ac:dyDescent="0.25">
      <c r="A22" s="68" t="s">
        <v>113</v>
      </c>
      <c r="B22" s="67" t="s">
        <v>71</v>
      </c>
      <c r="C22" s="3">
        <v>0</v>
      </c>
      <c r="D22" s="69">
        <v>1000</v>
      </c>
      <c r="E22" s="4">
        <v>1</v>
      </c>
      <c r="F22" s="30">
        <v>300</v>
      </c>
      <c r="G22" s="31"/>
      <c r="H22" s="56">
        <f t="shared" si="3"/>
        <v>0</v>
      </c>
      <c r="I22" s="56">
        <f t="shared" si="0"/>
        <v>0</v>
      </c>
      <c r="J22" s="37"/>
      <c r="K22" s="57">
        <f t="shared" si="1"/>
        <v>0</v>
      </c>
      <c r="L22" s="57">
        <f t="shared" si="2"/>
        <v>0</v>
      </c>
      <c r="M22" s="16"/>
    </row>
    <row r="23" spans="1:13" x14ac:dyDescent="0.25">
      <c r="A23" s="68"/>
      <c r="B23" s="67"/>
      <c r="C23" s="3">
        <v>0</v>
      </c>
      <c r="D23" s="69">
        <v>0</v>
      </c>
      <c r="E23" s="4">
        <v>0</v>
      </c>
      <c r="F23" s="30">
        <v>0</v>
      </c>
      <c r="G23" s="31"/>
      <c r="H23" s="56">
        <f t="shared" si="3"/>
        <v>0</v>
      </c>
      <c r="I23" s="56">
        <f t="shared" si="0"/>
        <v>0</v>
      </c>
      <c r="J23" s="37"/>
      <c r="K23" s="57">
        <f t="shared" si="1"/>
        <v>0</v>
      </c>
      <c r="L23" s="57">
        <f t="shared" si="2"/>
        <v>0</v>
      </c>
      <c r="M23" s="16"/>
    </row>
    <row r="24" spans="1:13" x14ac:dyDescent="0.25">
      <c r="A24" s="68"/>
      <c r="B24" s="67"/>
      <c r="C24" s="3">
        <v>5</v>
      </c>
      <c r="D24" s="69">
        <v>0</v>
      </c>
      <c r="E24" s="4">
        <v>11</v>
      </c>
      <c r="F24" s="30">
        <v>0</v>
      </c>
      <c r="G24" s="31"/>
      <c r="H24" s="56">
        <f t="shared" si="3"/>
        <v>0</v>
      </c>
      <c r="I24" s="56">
        <f t="shared" si="0"/>
        <v>0</v>
      </c>
      <c r="J24" s="37"/>
      <c r="K24" s="57">
        <f t="shared" si="1"/>
        <v>0</v>
      </c>
      <c r="L24" s="57">
        <f t="shared" si="2"/>
        <v>0</v>
      </c>
      <c r="M24" s="16"/>
    </row>
    <row r="25" spans="1:13" x14ac:dyDescent="0.25">
      <c r="A25" s="68"/>
      <c r="B25" s="67"/>
      <c r="C25" s="3">
        <v>5</v>
      </c>
      <c r="D25" s="69">
        <v>0</v>
      </c>
      <c r="E25" s="4">
        <v>11</v>
      </c>
      <c r="F25" s="30">
        <v>0</v>
      </c>
      <c r="G25" s="31"/>
      <c r="H25" s="56">
        <f t="shared" si="3"/>
        <v>0</v>
      </c>
      <c r="I25" s="56">
        <f t="shared" si="0"/>
        <v>0</v>
      </c>
      <c r="J25" s="37"/>
      <c r="K25" s="57">
        <f t="shared" si="1"/>
        <v>0</v>
      </c>
      <c r="L25" s="57">
        <f t="shared" si="2"/>
        <v>0</v>
      </c>
      <c r="M25" s="16"/>
    </row>
    <row r="26" spans="1:13" x14ac:dyDescent="0.25">
      <c r="A26" s="68"/>
      <c r="B26" s="67"/>
      <c r="C26" s="3">
        <v>2</v>
      </c>
      <c r="D26" s="69"/>
      <c r="E26" s="4">
        <v>9</v>
      </c>
      <c r="F26" s="30">
        <v>0</v>
      </c>
      <c r="G26" s="31"/>
      <c r="H26" s="56">
        <f t="shared" si="3"/>
        <v>0</v>
      </c>
      <c r="I26" s="56">
        <f t="shared" si="0"/>
        <v>0</v>
      </c>
      <c r="J26" s="37"/>
      <c r="K26" s="57">
        <f t="shared" si="1"/>
        <v>0</v>
      </c>
      <c r="L26" s="57">
        <f t="shared" si="2"/>
        <v>0</v>
      </c>
      <c r="M26" s="16"/>
    </row>
    <row r="27" spans="1:13" ht="30.75" customHeight="1" x14ac:dyDescent="0.25">
      <c r="A27" s="90"/>
      <c r="B27" s="21" t="s">
        <v>119</v>
      </c>
      <c r="C27" s="23"/>
      <c r="D27" s="43" t="s">
        <v>102</v>
      </c>
      <c r="E27" s="43" t="s">
        <v>6</v>
      </c>
      <c r="F27" s="40" t="s">
        <v>90</v>
      </c>
      <c r="G27" s="19"/>
      <c r="H27" s="26"/>
      <c r="I27" s="26"/>
      <c r="J27" s="26"/>
      <c r="K27" s="26"/>
      <c r="L27" s="26"/>
      <c r="M27" s="16"/>
    </row>
    <row r="28" spans="1:13" x14ac:dyDescent="0.25">
      <c r="A28" s="68" t="s">
        <v>116</v>
      </c>
      <c r="B28" s="67" t="s">
        <v>77</v>
      </c>
      <c r="C28" s="3">
        <v>0</v>
      </c>
      <c r="D28" s="69">
        <v>225</v>
      </c>
      <c r="E28" s="4">
        <v>12</v>
      </c>
      <c r="F28" s="30">
        <v>45</v>
      </c>
      <c r="G28" s="31"/>
      <c r="H28" s="56">
        <f t="shared" si="3"/>
        <v>0</v>
      </c>
      <c r="I28" s="56">
        <f t="shared" ref="I28:I36" si="4">D28*C28*E28</f>
        <v>0</v>
      </c>
      <c r="J28" s="37"/>
      <c r="K28" s="57">
        <f t="shared" ref="K28:K36" si="5">L28/12</f>
        <v>0</v>
      </c>
      <c r="L28" s="57">
        <f t="shared" ref="L28:L36" si="6">F28*C28*E28</f>
        <v>0</v>
      </c>
      <c r="M28" s="16"/>
    </row>
    <row r="29" spans="1:13" x14ac:dyDescent="0.25">
      <c r="A29" s="68" t="s">
        <v>115</v>
      </c>
      <c r="B29" s="67" t="s">
        <v>78</v>
      </c>
      <c r="C29" s="3">
        <v>0</v>
      </c>
      <c r="D29" s="69">
        <v>250</v>
      </c>
      <c r="E29" s="4">
        <v>12</v>
      </c>
      <c r="F29" s="30">
        <v>0</v>
      </c>
      <c r="G29" s="31"/>
      <c r="H29" s="56">
        <f t="shared" si="3"/>
        <v>0</v>
      </c>
      <c r="I29" s="56">
        <f t="shared" si="4"/>
        <v>0</v>
      </c>
      <c r="J29" s="37"/>
      <c r="K29" s="57">
        <f t="shared" si="5"/>
        <v>0</v>
      </c>
      <c r="L29" s="57">
        <f t="shared" si="6"/>
        <v>0</v>
      </c>
      <c r="M29" s="16"/>
    </row>
    <row r="30" spans="1:13" x14ac:dyDescent="0.25">
      <c r="A30" s="68" t="s">
        <v>105</v>
      </c>
      <c r="B30" s="67" t="s">
        <v>79</v>
      </c>
      <c r="C30" s="3">
        <v>0</v>
      </c>
      <c r="D30" s="69">
        <v>250</v>
      </c>
      <c r="E30" s="4">
        <v>12</v>
      </c>
      <c r="F30" s="30">
        <v>0</v>
      </c>
      <c r="G30" s="31"/>
      <c r="H30" s="56">
        <f t="shared" si="3"/>
        <v>0</v>
      </c>
      <c r="I30" s="56">
        <f t="shared" si="4"/>
        <v>0</v>
      </c>
      <c r="J30" s="37"/>
      <c r="K30" s="57">
        <f t="shared" si="5"/>
        <v>0</v>
      </c>
      <c r="L30" s="57">
        <f t="shared" si="6"/>
        <v>0</v>
      </c>
      <c r="M30" s="16"/>
    </row>
    <row r="31" spans="1:13" x14ac:dyDescent="0.25">
      <c r="A31" s="68" t="s">
        <v>105</v>
      </c>
      <c r="B31" s="67" t="s">
        <v>81</v>
      </c>
      <c r="C31" s="3">
        <v>0</v>
      </c>
      <c r="D31" s="69">
        <v>250</v>
      </c>
      <c r="E31" s="4">
        <v>12</v>
      </c>
      <c r="F31" s="30">
        <v>0</v>
      </c>
      <c r="G31" s="31"/>
      <c r="H31" s="56">
        <f t="shared" si="3"/>
        <v>0</v>
      </c>
      <c r="I31" s="56">
        <f t="shared" si="4"/>
        <v>0</v>
      </c>
      <c r="J31" s="37"/>
      <c r="K31" s="57">
        <f t="shared" si="5"/>
        <v>0</v>
      </c>
      <c r="L31" s="57">
        <f t="shared" si="6"/>
        <v>0</v>
      </c>
      <c r="M31" s="16"/>
    </row>
    <row r="32" spans="1:13" x14ac:dyDescent="0.25">
      <c r="A32" s="68" t="s">
        <v>116</v>
      </c>
      <c r="B32" s="67" t="s">
        <v>82</v>
      </c>
      <c r="C32" s="3">
        <v>0</v>
      </c>
      <c r="D32" s="69">
        <v>250</v>
      </c>
      <c r="E32" s="4">
        <v>12</v>
      </c>
      <c r="F32" s="30">
        <v>0</v>
      </c>
      <c r="G32" s="31"/>
      <c r="H32" s="56">
        <f t="shared" si="3"/>
        <v>0</v>
      </c>
      <c r="I32" s="56">
        <f t="shared" si="4"/>
        <v>0</v>
      </c>
      <c r="J32" s="37"/>
      <c r="K32" s="57">
        <f t="shared" si="5"/>
        <v>0</v>
      </c>
      <c r="L32" s="57">
        <f t="shared" si="6"/>
        <v>0</v>
      </c>
      <c r="M32" s="16"/>
    </row>
    <row r="33" spans="1:13" x14ac:dyDescent="0.25">
      <c r="A33" s="68" t="s">
        <v>117</v>
      </c>
      <c r="B33" s="67" t="s">
        <v>83</v>
      </c>
      <c r="C33" s="3">
        <v>0</v>
      </c>
      <c r="D33" s="69">
        <v>175</v>
      </c>
      <c r="E33" s="4">
        <v>10</v>
      </c>
      <c r="F33" s="30">
        <v>0</v>
      </c>
      <c r="G33" s="31"/>
      <c r="H33" s="56">
        <f t="shared" si="3"/>
        <v>0</v>
      </c>
      <c r="I33" s="56">
        <f t="shared" si="4"/>
        <v>0</v>
      </c>
      <c r="J33" s="37"/>
      <c r="K33" s="57">
        <f t="shared" si="5"/>
        <v>0</v>
      </c>
      <c r="L33" s="57">
        <f t="shared" si="6"/>
        <v>0</v>
      </c>
      <c r="M33" s="16"/>
    </row>
    <row r="34" spans="1:13" x14ac:dyDescent="0.25">
      <c r="A34" s="68" t="s">
        <v>105</v>
      </c>
      <c r="B34" s="67" t="s">
        <v>80</v>
      </c>
      <c r="C34" s="3">
        <v>0</v>
      </c>
      <c r="D34" s="69">
        <v>1500</v>
      </c>
      <c r="E34" s="4">
        <v>3</v>
      </c>
      <c r="F34" s="30">
        <v>0</v>
      </c>
      <c r="G34" s="31"/>
      <c r="H34" s="56">
        <f t="shared" si="3"/>
        <v>0</v>
      </c>
      <c r="I34" s="56">
        <f t="shared" si="4"/>
        <v>0</v>
      </c>
      <c r="J34" s="37"/>
      <c r="K34" s="57">
        <f t="shared" si="5"/>
        <v>0</v>
      </c>
      <c r="L34" s="57">
        <f t="shared" si="6"/>
        <v>0</v>
      </c>
      <c r="M34" s="16"/>
    </row>
    <row r="35" spans="1:13" x14ac:dyDescent="0.25">
      <c r="A35" s="68" t="s">
        <v>115</v>
      </c>
      <c r="B35" s="67" t="s">
        <v>114</v>
      </c>
      <c r="C35" s="3">
        <v>0</v>
      </c>
      <c r="D35" s="69">
        <v>2000</v>
      </c>
      <c r="E35" s="4">
        <v>12</v>
      </c>
      <c r="F35" s="30">
        <v>500</v>
      </c>
      <c r="G35" s="31"/>
      <c r="H35" s="56">
        <f t="shared" si="3"/>
        <v>0</v>
      </c>
      <c r="I35" s="56">
        <f t="shared" si="4"/>
        <v>0</v>
      </c>
      <c r="J35" s="37"/>
      <c r="K35" s="57">
        <f t="shared" si="5"/>
        <v>0</v>
      </c>
      <c r="L35" s="57">
        <f t="shared" si="6"/>
        <v>0</v>
      </c>
      <c r="M35" s="16"/>
    </row>
    <row r="36" spans="1:13" x14ac:dyDescent="0.25">
      <c r="A36" s="68"/>
      <c r="B36" s="67"/>
      <c r="C36" s="3">
        <v>0</v>
      </c>
      <c r="D36" s="69">
        <v>0</v>
      </c>
      <c r="E36" s="4">
        <v>6</v>
      </c>
      <c r="F36" s="30">
        <v>0</v>
      </c>
      <c r="G36" s="31"/>
      <c r="H36" s="56">
        <f t="shared" si="3"/>
        <v>0</v>
      </c>
      <c r="I36" s="56">
        <f t="shared" si="4"/>
        <v>0</v>
      </c>
      <c r="J36" s="37"/>
      <c r="K36" s="57">
        <f t="shared" si="5"/>
        <v>0</v>
      </c>
      <c r="L36" s="57">
        <f t="shared" si="6"/>
        <v>0</v>
      </c>
      <c r="M36" s="16"/>
    </row>
    <row r="37" spans="1:13" ht="4.5" customHeight="1" x14ac:dyDescent="0.25">
      <c r="A37" s="16"/>
      <c r="B37" s="16"/>
      <c r="C37" s="26"/>
      <c r="D37" s="16"/>
      <c r="E37" s="17"/>
      <c r="F37" s="26"/>
      <c r="G37" s="26"/>
      <c r="H37" s="26"/>
      <c r="I37" s="26"/>
      <c r="J37" s="19"/>
      <c r="K37" s="26"/>
      <c r="M37" s="16"/>
    </row>
    <row r="38" spans="1:13" ht="11.25" customHeight="1" x14ac:dyDescent="0.25">
      <c r="A38" s="90"/>
      <c r="B38" s="90" t="s">
        <v>134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1:13" ht="78.75" x14ac:dyDescent="0.25">
      <c r="A39" s="93" t="s">
        <v>33</v>
      </c>
      <c r="B39" s="13" t="s">
        <v>104</v>
      </c>
      <c r="C39" s="13" t="s">
        <v>16</v>
      </c>
      <c r="D39" s="13" t="s">
        <v>19</v>
      </c>
      <c r="E39" s="13" t="s">
        <v>17</v>
      </c>
      <c r="F39" s="13" t="s">
        <v>18</v>
      </c>
      <c r="G39" s="38"/>
      <c r="H39" s="13" t="s">
        <v>39</v>
      </c>
      <c r="I39" s="13" t="s">
        <v>38</v>
      </c>
      <c r="J39" s="38"/>
      <c r="K39" s="13" t="s">
        <v>87</v>
      </c>
      <c r="L39" s="13" t="s">
        <v>88</v>
      </c>
      <c r="M39" s="16"/>
    </row>
    <row r="40" spans="1:13" ht="15.75" x14ac:dyDescent="0.25">
      <c r="A40" s="20" t="s">
        <v>22</v>
      </c>
      <c r="B40" s="7"/>
      <c r="C40" s="9"/>
      <c r="D40" s="8">
        <f>SUM(D42:D55)</f>
        <v>31420</v>
      </c>
      <c r="E40" s="10">
        <f>SUM(E42:E55)</f>
        <v>0</v>
      </c>
      <c r="F40" s="10"/>
      <c r="G40" s="27"/>
      <c r="H40" s="10">
        <f>SUM(H42:H55)</f>
        <v>0</v>
      </c>
      <c r="I40" s="10">
        <f>SUM(I42:I55)</f>
        <v>0</v>
      </c>
      <c r="J40" s="39"/>
      <c r="K40" s="10">
        <f>SUM(K42:K55)</f>
        <v>0</v>
      </c>
      <c r="L40" s="10">
        <f>SUM(L42:L55)</f>
        <v>0</v>
      </c>
      <c r="M40" s="16"/>
    </row>
    <row r="41" spans="1:13" ht="5.25" customHeight="1" x14ac:dyDescent="0.25">
      <c r="A41" s="41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16"/>
    </row>
    <row r="42" spans="1:13" x14ac:dyDescent="0.25">
      <c r="A42" s="12" t="s">
        <v>5</v>
      </c>
      <c r="B42" s="12" t="s">
        <v>91</v>
      </c>
      <c r="C42" s="18">
        <v>0</v>
      </c>
      <c r="D42" s="34">
        <v>8000</v>
      </c>
      <c r="E42" s="30">
        <v>0</v>
      </c>
      <c r="F42" s="30">
        <v>0.52</v>
      </c>
      <c r="G42" s="31"/>
      <c r="H42" s="47">
        <f t="shared" ref="H42:H55" si="7">I42/12</f>
        <v>0</v>
      </c>
      <c r="I42" s="36">
        <f t="shared" ref="I42:I55" si="8">F42*C42</f>
        <v>0</v>
      </c>
      <c r="J42" s="31"/>
      <c r="K42" s="35">
        <f t="shared" ref="K42:K55" si="9">I42*0.85</f>
        <v>0</v>
      </c>
      <c r="L42" s="35">
        <f t="shared" ref="L42:L55" si="10">I42*0.15</f>
        <v>0</v>
      </c>
      <c r="M42" s="16"/>
    </row>
    <row r="43" spans="1:13" x14ac:dyDescent="0.25">
      <c r="A43" s="12" t="s">
        <v>23</v>
      </c>
      <c r="B43" s="12" t="s">
        <v>99</v>
      </c>
      <c r="C43" s="18">
        <v>0</v>
      </c>
      <c r="D43" s="34">
        <v>1800</v>
      </c>
      <c r="E43" s="30">
        <v>0</v>
      </c>
      <c r="F43" s="30">
        <v>0.04</v>
      </c>
      <c r="G43" s="31"/>
      <c r="H43" s="47">
        <f t="shared" si="7"/>
        <v>0</v>
      </c>
      <c r="I43" s="36">
        <f t="shared" si="8"/>
        <v>0</v>
      </c>
      <c r="J43" s="31"/>
      <c r="K43" s="35">
        <f t="shared" si="9"/>
        <v>0</v>
      </c>
      <c r="L43" s="35">
        <f t="shared" si="10"/>
        <v>0</v>
      </c>
      <c r="M43" s="16"/>
    </row>
    <row r="44" spans="1:13" x14ac:dyDescent="0.25">
      <c r="A44" s="12" t="s">
        <v>8</v>
      </c>
      <c r="B44" s="12" t="s">
        <v>92</v>
      </c>
      <c r="C44" s="18">
        <v>0</v>
      </c>
      <c r="D44" s="34">
        <v>12500</v>
      </c>
      <c r="E44" s="30">
        <v>0</v>
      </c>
      <c r="F44" s="30">
        <v>5</v>
      </c>
      <c r="G44" s="31"/>
      <c r="H44" s="47">
        <f t="shared" si="7"/>
        <v>0</v>
      </c>
      <c r="I44" s="36">
        <f t="shared" si="8"/>
        <v>0</v>
      </c>
      <c r="J44" s="31"/>
      <c r="K44" s="35">
        <f t="shared" si="9"/>
        <v>0</v>
      </c>
      <c r="L44" s="35">
        <f t="shared" si="10"/>
        <v>0</v>
      </c>
      <c r="M44" s="16"/>
    </row>
    <row r="45" spans="1:13" x14ac:dyDescent="0.25">
      <c r="A45" s="12" t="s">
        <v>9</v>
      </c>
      <c r="B45" s="12" t="s">
        <v>93</v>
      </c>
      <c r="C45" s="18">
        <v>0</v>
      </c>
      <c r="D45" s="34">
        <v>5500</v>
      </c>
      <c r="E45" s="30">
        <v>0</v>
      </c>
      <c r="F45" s="30">
        <v>3</v>
      </c>
      <c r="G45" s="31"/>
      <c r="H45" s="47">
        <f t="shared" si="7"/>
        <v>0</v>
      </c>
      <c r="I45" s="36">
        <f t="shared" si="8"/>
        <v>0</v>
      </c>
      <c r="J45" s="31"/>
      <c r="K45" s="35">
        <f t="shared" si="9"/>
        <v>0</v>
      </c>
      <c r="L45" s="35">
        <f t="shared" si="10"/>
        <v>0</v>
      </c>
      <c r="M45" s="16"/>
    </row>
    <row r="46" spans="1:13" x14ac:dyDescent="0.25">
      <c r="A46" s="12" t="s">
        <v>10</v>
      </c>
      <c r="B46" s="12" t="s">
        <v>94</v>
      </c>
      <c r="C46" s="18">
        <v>0</v>
      </c>
      <c r="D46" s="34">
        <v>800</v>
      </c>
      <c r="E46" s="30">
        <v>0</v>
      </c>
      <c r="F46" s="30">
        <v>0.5</v>
      </c>
      <c r="G46" s="31"/>
      <c r="H46" s="47">
        <f t="shared" si="7"/>
        <v>0</v>
      </c>
      <c r="I46" s="36">
        <f t="shared" si="8"/>
        <v>0</v>
      </c>
      <c r="J46" s="31"/>
      <c r="K46" s="35">
        <f t="shared" si="9"/>
        <v>0</v>
      </c>
      <c r="L46" s="35">
        <f t="shared" si="10"/>
        <v>0</v>
      </c>
      <c r="M46" s="16"/>
    </row>
    <row r="47" spans="1:13" x14ac:dyDescent="0.25">
      <c r="A47" s="12" t="s">
        <v>11</v>
      </c>
      <c r="B47" s="12" t="s">
        <v>95</v>
      </c>
      <c r="C47" s="18">
        <v>0</v>
      </c>
      <c r="D47" s="34">
        <v>600</v>
      </c>
      <c r="E47" s="30">
        <v>0</v>
      </c>
      <c r="F47" s="30">
        <v>0.5</v>
      </c>
      <c r="G47" s="31"/>
      <c r="H47" s="47">
        <f t="shared" si="7"/>
        <v>0</v>
      </c>
      <c r="I47" s="36">
        <f t="shared" si="8"/>
        <v>0</v>
      </c>
      <c r="J47" s="31"/>
      <c r="K47" s="35">
        <f t="shared" si="9"/>
        <v>0</v>
      </c>
      <c r="L47" s="35">
        <f t="shared" si="10"/>
        <v>0</v>
      </c>
      <c r="M47" s="16"/>
    </row>
    <row r="48" spans="1:13" x14ac:dyDescent="0.25">
      <c r="A48" s="12" t="s">
        <v>12</v>
      </c>
      <c r="B48" s="12" t="s">
        <v>96</v>
      </c>
      <c r="C48" s="18">
        <v>0</v>
      </c>
      <c r="D48" s="34">
        <v>450</v>
      </c>
      <c r="E48" s="30">
        <v>0</v>
      </c>
      <c r="F48" s="30">
        <v>0.15</v>
      </c>
      <c r="G48" s="31"/>
      <c r="H48" s="47">
        <f t="shared" si="7"/>
        <v>0</v>
      </c>
      <c r="I48" s="36">
        <f t="shared" si="8"/>
        <v>0</v>
      </c>
      <c r="J48" s="31"/>
      <c r="K48" s="35">
        <f t="shared" si="9"/>
        <v>0</v>
      </c>
      <c r="L48" s="35">
        <f t="shared" si="10"/>
        <v>0</v>
      </c>
      <c r="M48" s="16"/>
    </row>
    <row r="49" spans="1:13" x14ac:dyDescent="0.25">
      <c r="A49" s="12" t="s">
        <v>13</v>
      </c>
      <c r="B49" s="12" t="s">
        <v>97</v>
      </c>
      <c r="C49" s="18">
        <v>0</v>
      </c>
      <c r="D49" s="34">
        <v>350</v>
      </c>
      <c r="E49" s="30">
        <v>0</v>
      </c>
      <c r="F49" s="30">
        <v>0.15</v>
      </c>
      <c r="G49" s="31"/>
      <c r="H49" s="47">
        <f t="shared" si="7"/>
        <v>0</v>
      </c>
      <c r="I49" s="36">
        <f t="shared" si="8"/>
        <v>0</v>
      </c>
      <c r="J49" s="31"/>
      <c r="K49" s="35">
        <f t="shared" si="9"/>
        <v>0</v>
      </c>
      <c r="L49" s="35">
        <f t="shared" si="10"/>
        <v>0</v>
      </c>
      <c r="M49" s="16"/>
    </row>
    <row r="50" spans="1:13" x14ac:dyDescent="0.25">
      <c r="A50" s="12" t="s">
        <v>14</v>
      </c>
      <c r="B50" s="12" t="s">
        <v>97</v>
      </c>
      <c r="C50" s="18">
        <v>0</v>
      </c>
      <c r="D50" s="34"/>
      <c r="E50" s="30">
        <v>0</v>
      </c>
      <c r="F50" s="30">
        <v>5</v>
      </c>
      <c r="G50" s="31"/>
      <c r="H50" s="47">
        <f t="shared" si="7"/>
        <v>0</v>
      </c>
      <c r="I50" s="36">
        <f t="shared" si="8"/>
        <v>0</v>
      </c>
      <c r="J50" s="31"/>
      <c r="K50" s="35">
        <f t="shared" si="9"/>
        <v>0</v>
      </c>
      <c r="L50" s="35">
        <f t="shared" si="10"/>
        <v>0</v>
      </c>
      <c r="M50" s="16"/>
    </row>
    <row r="51" spans="1:13" x14ac:dyDescent="0.25">
      <c r="A51" s="12" t="s">
        <v>31</v>
      </c>
      <c r="B51" s="12" t="s">
        <v>98</v>
      </c>
      <c r="C51" s="18">
        <v>0</v>
      </c>
      <c r="D51" s="34">
        <v>620</v>
      </c>
      <c r="E51" s="30">
        <v>0</v>
      </c>
      <c r="F51" s="30">
        <v>0.5</v>
      </c>
      <c r="G51" s="31"/>
      <c r="H51" s="47">
        <f t="shared" si="7"/>
        <v>0</v>
      </c>
      <c r="I51" s="36">
        <f t="shared" si="8"/>
        <v>0</v>
      </c>
      <c r="J51" s="31"/>
      <c r="K51" s="35">
        <f t="shared" si="9"/>
        <v>0</v>
      </c>
      <c r="L51" s="35">
        <f t="shared" si="10"/>
        <v>0</v>
      </c>
      <c r="M51" s="16"/>
    </row>
    <row r="52" spans="1:13" x14ac:dyDescent="0.25">
      <c r="A52" s="12" t="s">
        <v>15</v>
      </c>
      <c r="B52" s="12"/>
      <c r="C52" s="18">
        <v>0</v>
      </c>
      <c r="D52" s="34">
        <v>0</v>
      </c>
      <c r="E52" s="30">
        <v>0</v>
      </c>
      <c r="F52" s="30">
        <v>0</v>
      </c>
      <c r="G52" s="31"/>
      <c r="H52" s="47">
        <f t="shared" si="7"/>
        <v>0</v>
      </c>
      <c r="I52" s="36">
        <f t="shared" si="8"/>
        <v>0</v>
      </c>
      <c r="J52" s="31"/>
      <c r="K52" s="35">
        <f t="shared" si="9"/>
        <v>0</v>
      </c>
      <c r="L52" s="35">
        <f t="shared" si="10"/>
        <v>0</v>
      </c>
      <c r="M52" s="16"/>
    </row>
    <row r="53" spans="1:13" x14ac:dyDescent="0.25">
      <c r="A53" s="12" t="s">
        <v>15</v>
      </c>
      <c r="B53" s="12"/>
      <c r="C53" s="18">
        <v>0</v>
      </c>
      <c r="D53" s="34">
        <v>0</v>
      </c>
      <c r="E53" s="30">
        <v>0</v>
      </c>
      <c r="F53" s="30">
        <v>0</v>
      </c>
      <c r="G53" s="31"/>
      <c r="H53" s="47">
        <f t="shared" si="7"/>
        <v>0</v>
      </c>
      <c r="I53" s="36">
        <f t="shared" si="8"/>
        <v>0</v>
      </c>
      <c r="J53" s="31"/>
      <c r="K53" s="35">
        <f t="shared" si="9"/>
        <v>0</v>
      </c>
      <c r="L53" s="35">
        <f t="shared" si="10"/>
        <v>0</v>
      </c>
      <c r="M53" s="16"/>
    </row>
    <row r="54" spans="1:13" x14ac:dyDescent="0.25">
      <c r="A54" s="12" t="s">
        <v>15</v>
      </c>
      <c r="B54" s="12"/>
      <c r="C54" s="18">
        <v>0</v>
      </c>
      <c r="D54" s="34">
        <v>0</v>
      </c>
      <c r="E54" s="30">
        <v>0</v>
      </c>
      <c r="F54" s="30">
        <v>0</v>
      </c>
      <c r="G54" s="31"/>
      <c r="H54" s="47">
        <f t="shared" si="7"/>
        <v>0</v>
      </c>
      <c r="I54" s="36">
        <f t="shared" si="8"/>
        <v>0</v>
      </c>
      <c r="J54" s="31"/>
      <c r="K54" s="35">
        <f t="shared" si="9"/>
        <v>0</v>
      </c>
      <c r="L54" s="35">
        <f t="shared" si="10"/>
        <v>0</v>
      </c>
      <c r="M54" s="16"/>
    </row>
    <row r="55" spans="1:13" x14ac:dyDescent="0.25">
      <c r="A55" s="12" t="s">
        <v>20</v>
      </c>
      <c r="B55" s="12" t="s">
        <v>21</v>
      </c>
      <c r="C55" s="18">
        <v>0</v>
      </c>
      <c r="D55" s="34">
        <v>800</v>
      </c>
      <c r="E55" s="30">
        <v>0</v>
      </c>
      <c r="F55" s="30">
        <v>0.5</v>
      </c>
      <c r="G55" s="31"/>
      <c r="H55" s="47">
        <f t="shared" si="7"/>
        <v>0</v>
      </c>
      <c r="I55" s="36">
        <f t="shared" si="8"/>
        <v>0</v>
      </c>
      <c r="J55" s="31"/>
      <c r="K55" s="35">
        <f t="shared" si="9"/>
        <v>0</v>
      </c>
      <c r="L55" s="35">
        <f t="shared" si="10"/>
        <v>0</v>
      </c>
      <c r="M55" s="16"/>
    </row>
    <row r="56" spans="1:13" ht="12.75" customHeight="1" x14ac:dyDescent="0.25">
      <c r="A56" s="94"/>
      <c r="B56" s="90" t="s">
        <v>134</v>
      </c>
      <c r="C56" s="94"/>
      <c r="D56" s="94"/>
      <c r="E56" s="96"/>
      <c r="F56" s="97"/>
      <c r="G56" s="90"/>
      <c r="H56" s="90"/>
      <c r="I56" s="90"/>
      <c r="J56" s="90"/>
      <c r="K56" s="90"/>
      <c r="L56" s="90"/>
      <c r="M56" s="90"/>
    </row>
    <row r="57" spans="1:13" ht="28.5" x14ac:dyDescent="0.25">
      <c r="A57" s="95" t="s">
        <v>32</v>
      </c>
      <c r="B57" s="50" t="s">
        <v>28</v>
      </c>
      <c r="C57" s="50" t="s">
        <v>29</v>
      </c>
      <c r="D57" s="50" t="s">
        <v>30</v>
      </c>
      <c r="E57" s="50" t="s">
        <v>34</v>
      </c>
      <c r="F57" s="50" t="s">
        <v>37</v>
      </c>
      <c r="G57" s="38"/>
      <c r="H57" s="62" t="s">
        <v>39</v>
      </c>
      <c r="I57" s="58" t="s">
        <v>38</v>
      </c>
      <c r="J57" s="38"/>
      <c r="K57" s="50" t="s">
        <v>36</v>
      </c>
      <c r="L57" s="50" t="s">
        <v>35</v>
      </c>
      <c r="M57" s="16"/>
    </row>
    <row r="58" spans="1:13" ht="15.75" x14ac:dyDescent="0.25">
      <c r="A58" s="20" t="s">
        <v>22</v>
      </c>
      <c r="B58" s="10">
        <f>SUM(B60:B65)</f>
        <v>0</v>
      </c>
      <c r="C58" s="11"/>
      <c r="D58" s="10">
        <f>SUM(D60:D65)</f>
        <v>0</v>
      </c>
      <c r="E58" s="10">
        <f t="shared" ref="E58:F58" si="11">SUM(E60:E65)</f>
        <v>0</v>
      </c>
      <c r="F58" s="10">
        <f t="shared" si="11"/>
        <v>0</v>
      </c>
      <c r="G58" s="27"/>
      <c r="H58" s="59">
        <f>SUM(H60:H65)</f>
        <v>0</v>
      </c>
      <c r="I58" s="59">
        <f>SUM(I60:I65)</f>
        <v>0</v>
      </c>
      <c r="J58" s="27"/>
      <c r="K58" s="54">
        <v>7.6499999999999999E-2</v>
      </c>
      <c r="L58" s="55">
        <v>2.6499999999999999E-2</v>
      </c>
      <c r="M58" s="16"/>
    </row>
    <row r="59" spans="1:13" ht="7.5" customHeight="1" x14ac:dyDescent="0.25">
      <c r="A59" s="42"/>
      <c r="B59" s="38"/>
      <c r="C59" s="38"/>
      <c r="D59" s="38"/>
      <c r="E59" s="38"/>
      <c r="F59" s="38"/>
      <c r="G59" s="38"/>
      <c r="H59" s="60"/>
      <c r="I59" s="60"/>
      <c r="J59" s="38"/>
      <c r="K59" s="38"/>
      <c r="L59" s="38"/>
      <c r="M59" s="16"/>
    </row>
    <row r="60" spans="1:13" ht="15.75" x14ac:dyDescent="0.25">
      <c r="A60" s="18" t="s">
        <v>24</v>
      </c>
      <c r="B60" s="70">
        <v>0</v>
      </c>
      <c r="C60" s="6">
        <v>12</v>
      </c>
      <c r="D60" s="34">
        <v>0</v>
      </c>
      <c r="E60" s="51">
        <f t="shared" ref="E60:E65" si="12">B60*(K60+L60)</f>
        <v>0</v>
      </c>
      <c r="F60" s="52">
        <f t="shared" ref="F60:F65" si="13">B60+E60+(D60*12/52)</f>
        <v>0</v>
      </c>
      <c r="G60" s="63"/>
      <c r="H60" s="61">
        <f t="shared" ref="H60:H65" si="14">I60/12</f>
        <v>0</v>
      </c>
      <c r="I60" s="61">
        <f t="shared" ref="I60:I65" si="15">F60*4.33*C60+(D60*12)</f>
        <v>0</v>
      </c>
      <c r="J60" s="31"/>
      <c r="K60" s="53">
        <f t="shared" ref="K60:L65" si="16">K$58</f>
        <v>7.6499999999999999E-2</v>
      </c>
      <c r="L60" s="53">
        <f t="shared" si="16"/>
        <v>2.6499999999999999E-2</v>
      </c>
      <c r="M60" s="16"/>
    </row>
    <row r="61" spans="1:13" ht="15.75" x14ac:dyDescent="0.25">
      <c r="A61" s="18" t="s">
        <v>25</v>
      </c>
      <c r="B61" s="70">
        <v>0</v>
      </c>
      <c r="C61" s="6">
        <v>6</v>
      </c>
      <c r="D61" s="34">
        <v>0</v>
      </c>
      <c r="E61" s="51">
        <f t="shared" si="12"/>
        <v>0</v>
      </c>
      <c r="F61" s="52">
        <f t="shared" si="13"/>
        <v>0</v>
      </c>
      <c r="G61" s="63"/>
      <c r="H61" s="61">
        <f t="shared" si="14"/>
        <v>0</v>
      </c>
      <c r="I61" s="61">
        <f t="shared" si="15"/>
        <v>0</v>
      </c>
      <c r="J61" s="31"/>
      <c r="K61" s="53">
        <f t="shared" si="16"/>
        <v>7.6499999999999999E-2</v>
      </c>
      <c r="L61" s="53">
        <f t="shared" si="16"/>
        <v>2.6499999999999999E-2</v>
      </c>
      <c r="M61" s="16"/>
    </row>
    <row r="62" spans="1:13" ht="15.75" x14ac:dyDescent="0.25">
      <c r="A62" s="18" t="s">
        <v>26</v>
      </c>
      <c r="B62" s="70">
        <v>0</v>
      </c>
      <c r="C62" s="6">
        <v>9</v>
      </c>
      <c r="D62" s="34">
        <v>0</v>
      </c>
      <c r="E62" s="51">
        <f t="shared" si="12"/>
        <v>0</v>
      </c>
      <c r="F62" s="52">
        <f t="shared" si="13"/>
        <v>0</v>
      </c>
      <c r="G62" s="63"/>
      <c r="H62" s="61">
        <f t="shared" si="14"/>
        <v>0</v>
      </c>
      <c r="I62" s="61">
        <f t="shared" si="15"/>
        <v>0</v>
      </c>
      <c r="J62" s="31"/>
      <c r="K62" s="53">
        <f t="shared" si="16"/>
        <v>7.6499999999999999E-2</v>
      </c>
      <c r="L62" s="53">
        <f t="shared" si="16"/>
        <v>2.6499999999999999E-2</v>
      </c>
      <c r="M62" s="16"/>
    </row>
    <row r="63" spans="1:13" ht="15.75" x14ac:dyDescent="0.25">
      <c r="A63" s="18" t="s">
        <v>27</v>
      </c>
      <c r="B63" s="70">
        <v>0</v>
      </c>
      <c r="C63" s="6">
        <v>2</v>
      </c>
      <c r="D63" s="34">
        <v>0</v>
      </c>
      <c r="E63" s="51">
        <f t="shared" si="12"/>
        <v>0</v>
      </c>
      <c r="F63" s="52">
        <f t="shared" si="13"/>
        <v>0</v>
      </c>
      <c r="G63" s="63"/>
      <c r="H63" s="61">
        <f t="shared" si="14"/>
        <v>0</v>
      </c>
      <c r="I63" s="61">
        <f t="shared" si="15"/>
        <v>0</v>
      </c>
      <c r="J63" s="31"/>
      <c r="K63" s="53">
        <f t="shared" si="16"/>
        <v>7.6499999999999999E-2</v>
      </c>
      <c r="L63" s="53">
        <f t="shared" si="16"/>
        <v>2.6499999999999999E-2</v>
      </c>
      <c r="M63" s="16"/>
    </row>
    <row r="64" spans="1:13" ht="15.75" x14ac:dyDescent="0.25">
      <c r="A64" s="66"/>
      <c r="B64" s="69">
        <v>0</v>
      </c>
      <c r="C64" s="6">
        <v>0</v>
      </c>
      <c r="D64" s="34">
        <v>0</v>
      </c>
      <c r="E64" s="51">
        <f t="shared" si="12"/>
        <v>0</v>
      </c>
      <c r="F64" s="52">
        <f t="shared" si="13"/>
        <v>0</v>
      </c>
      <c r="G64" s="63"/>
      <c r="H64" s="61">
        <f t="shared" si="14"/>
        <v>0</v>
      </c>
      <c r="I64" s="61">
        <f t="shared" si="15"/>
        <v>0</v>
      </c>
      <c r="J64" s="31"/>
      <c r="K64" s="53">
        <f t="shared" si="16"/>
        <v>7.6499999999999999E-2</v>
      </c>
      <c r="L64" s="53">
        <f t="shared" si="16"/>
        <v>2.6499999999999999E-2</v>
      </c>
      <c r="M64" s="16"/>
    </row>
    <row r="65" spans="1:13" ht="15.75" x14ac:dyDescent="0.25">
      <c r="A65" s="66"/>
      <c r="B65" s="69">
        <v>0</v>
      </c>
      <c r="C65" s="6">
        <v>0</v>
      </c>
      <c r="D65" s="34">
        <v>0</v>
      </c>
      <c r="E65" s="51">
        <f t="shared" si="12"/>
        <v>0</v>
      </c>
      <c r="F65" s="52">
        <f t="shared" si="13"/>
        <v>0</v>
      </c>
      <c r="G65" s="63"/>
      <c r="H65" s="61">
        <f t="shared" si="14"/>
        <v>0</v>
      </c>
      <c r="I65" s="61">
        <f t="shared" si="15"/>
        <v>0</v>
      </c>
      <c r="J65" s="31"/>
      <c r="K65" s="53">
        <f t="shared" si="16"/>
        <v>7.6499999999999999E-2</v>
      </c>
      <c r="L65" s="53">
        <f t="shared" si="16"/>
        <v>2.6499999999999999E-2</v>
      </c>
      <c r="M65" s="16"/>
    </row>
    <row r="66" spans="1:13" ht="12.75" customHeight="1" x14ac:dyDescent="0.25">
      <c r="A66" s="90"/>
      <c r="B66" s="90" t="s">
        <v>134</v>
      </c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66"/>
  <sheetViews>
    <sheetView topLeftCell="A49" workbookViewId="0">
      <selection activeCell="B66" sqref="B66"/>
    </sheetView>
  </sheetViews>
  <sheetFormatPr defaultRowHeight="15" x14ac:dyDescent="0.25"/>
  <cols>
    <col min="1" max="1" width="25.42578125" customWidth="1"/>
    <col min="2" max="2" width="32.42578125" customWidth="1"/>
    <col min="3" max="3" width="12.5703125" customWidth="1"/>
    <col min="4" max="4" width="15.7109375" customWidth="1"/>
    <col min="5" max="5" width="13.42578125" customWidth="1"/>
    <col min="6" max="6" width="18.28515625" customWidth="1"/>
    <col min="7" max="7" width="1.85546875" customWidth="1"/>
    <col min="8" max="8" width="15.42578125" customWidth="1"/>
    <col min="9" max="9" width="17" customWidth="1"/>
    <col min="10" max="10" width="1.5703125" customWidth="1"/>
    <col min="11" max="11" width="14.28515625" customWidth="1"/>
    <col min="12" max="12" width="14.42578125" customWidth="1"/>
    <col min="13" max="13" width="1.7109375" customWidth="1"/>
  </cols>
  <sheetData>
    <row r="1" spans="1:13" ht="10.5" customHeight="1" x14ac:dyDescent="0.25">
      <c r="A1" s="98"/>
      <c r="B1" s="152" t="s">
        <v>134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6.25" x14ac:dyDescent="0.4">
      <c r="A2" s="99" t="s">
        <v>122</v>
      </c>
      <c r="B2" s="22"/>
      <c r="C2" s="22"/>
      <c r="D2" s="44"/>
      <c r="E2" s="45"/>
      <c r="F2" s="10"/>
      <c r="G2" s="27"/>
      <c r="H2" s="24">
        <f>SUM(H4:H37)</f>
        <v>0</v>
      </c>
      <c r="I2" s="24">
        <f>SUM(I4:I37)</f>
        <v>0</v>
      </c>
      <c r="J2" s="27"/>
      <c r="K2" s="10">
        <f>SUM(K4:K37)</f>
        <v>0</v>
      </c>
      <c r="L2" s="10">
        <f>SUM(L4:L37)</f>
        <v>0</v>
      </c>
      <c r="M2" s="16"/>
    </row>
    <row r="3" spans="1:13" ht="25.5" x14ac:dyDescent="0.25">
      <c r="A3" s="100"/>
      <c r="B3" s="21" t="s">
        <v>118</v>
      </c>
      <c r="C3" s="43" t="s">
        <v>40</v>
      </c>
      <c r="D3" s="43" t="s">
        <v>103</v>
      </c>
      <c r="E3" s="43" t="s">
        <v>6</v>
      </c>
      <c r="F3" s="40" t="s">
        <v>90</v>
      </c>
      <c r="G3" s="38"/>
      <c r="H3" s="43" t="s">
        <v>7</v>
      </c>
      <c r="I3" s="44" t="s">
        <v>4</v>
      </c>
      <c r="J3" s="25"/>
      <c r="K3" s="40" t="s">
        <v>7</v>
      </c>
      <c r="L3" s="29" t="s">
        <v>4</v>
      </c>
      <c r="M3" s="16"/>
    </row>
    <row r="4" spans="1:13" x14ac:dyDescent="0.25">
      <c r="A4" s="68" t="s">
        <v>105</v>
      </c>
      <c r="B4" s="67" t="s">
        <v>77</v>
      </c>
      <c r="C4" s="3">
        <v>0</v>
      </c>
      <c r="D4" s="69">
        <v>50</v>
      </c>
      <c r="E4" s="4">
        <v>12</v>
      </c>
      <c r="F4" s="30">
        <v>12</v>
      </c>
      <c r="G4" s="31"/>
      <c r="H4" s="56">
        <f>I4/12</f>
        <v>0</v>
      </c>
      <c r="I4" s="56">
        <f t="shared" ref="I4:I26" si="0">D4*C4*E4</f>
        <v>0</v>
      </c>
      <c r="J4" s="37"/>
      <c r="K4" s="57">
        <f t="shared" ref="K4:K26" si="1">L4/12</f>
        <v>0</v>
      </c>
      <c r="L4" s="57">
        <f t="shared" ref="L4:L26" si="2">F4*C4*E4</f>
        <v>0</v>
      </c>
      <c r="M4" s="16"/>
    </row>
    <row r="5" spans="1:13" x14ac:dyDescent="0.25">
      <c r="A5" s="68"/>
      <c r="B5" s="67" t="s">
        <v>78</v>
      </c>
      <c r="C5" s="3">
        <v>0</v>
      </c>
      <c r="D5" s="69">
        <v>30</v>
      </c>
      <c r="E5" s="4">
        <v>10</v>
      </c>
      <c r="F5" s="30">
        <v>6</v>
      </c>
      <c r="G5" s="31"/>
      <c r="H5" s="56">
        <f t="shared" ref="H5:H36" si="3">I5/12</f>
        <v>0</v>
      </c>
      <c r="I5" s="56">
        <f t="shared" si="0"/>
        <v>0</v>
      </c>
      <c r="J5" s="37"/>
      <c r="K5" s="57">
        <f t="shared" si="1"/>
        <v>0</v>
      </c>
      <c r="L5" s="57">
        <f t="shared" si="2"/>
        <v>0</v>
      </c>
      <c r="M5" s="16"/>
    </row>
    <row r="6" spans="1:13" x14ac:dyDescent="0.25">
      <c r="A6" s="68"/>
      <c r="B6" s="67" t="s">
        <v>79</v>
      </c>
      <c r="C6" s="3">
        <v>0</v>
      </c>
      <c r="D6" s="69">
        <v>35</v>
      </c>
      <c r="E6" s="4">
        <v>11</v>
      </c>
      <c r="F6" s="30">
        <v>0</v>
      </c>
      <c r="G6" s="31"/>
      <c r="H6" s="56">
        <f t="shared" si="3"/>
        <v>0</v>
      </c>
      <c r="I6" s="56">
        <f t="shared" si="0"/>
        <v>0</v>
      </c>
      <c r="J6" s="37"/>
      <c r="K6" s="57">
        <f t="shared" si="1"/>
        <v>0</v>
      </c>
      <c r="L6" s="57">
        <f t="shared" si="2"/>
        <v>0</v>
      </c>
      <c r="M6" s="16"/>
    </row>
    <row r="7" spans="1:13" x14ac:dyDescent="0.25">
      <c r="A7" s="68" t="s">
        <v>105</v>
      </c>
      <c r="B7" s="67" t="s">
        <v>81</v>
      </c>
      <c r="C7" s="3">
        <v>0</v>
      </c>
      <c r="D7" s="69">
        <v>30</v>
      </c>
      <c r="E7" s="4">
        <v>6</v>
      </c>
      <c r="F7" s="30">
        <v>0</v>
      </c>
      <c r="G7" s="31"/>
      <c r="H7" s="56">
        <f t="shared" si="3"/>
        <v>0</v>
      </c>
      <c r="I7" s="56">
        <f t="shared" si="0"/>
        <v>0</v>
      </c>
      <c r="J7" s="37"/>
      <c r="K7" s="57">
        <f t="shared" si="1"/>
        <v>0</v>
      </c>
      <c r="L7" s="57">
        <f t="shared" si="2"/>
        <v>0</v>
      </c>
      <c r="M7" s="16"/>
    </row>
    <row r="8" spans="1:13" x14ac:dyDescent="0.25">
      <c r="A8" s="68"/>
      <c r="B8" s="67" t="s">
        <v>82</v>
      </c>
      <c r="C8" s="3">
        <v>0</v>
      </c>
      <c r="D8" s="69">
        <v>35</v>
      </c>
      <c r="E8" s="4">
        <v>8</v>
      </c>
      <c r="F8" s="30">
        <v>0</v>
      </c>
      <c r="G8" s="31"/>
      <c r="H8" s="56">
        <f t="shared" si="3"/>
        <v>0</v>
      </c>
      <c r="I8" s="56">
        <f t="shared" si="0"/>
        <v>0</v>
      </c>
      <c r="J8" s="37"/>
      <c r="K8" s="57">
        <f t="shared" si="1"/>
        <v>0</v>
      </c>
      <c r="L8" s="57">
        <f t="shared" si="2"/>
        <v>0</v>
      </c>
      <c r="M8" s="16"/>
    </row>
    <row r="9" spans="1:13" x14ac:dyDescent="0.25">
      <c r="A9" s="68"/>
      <c r="B9" s="67" t="s">
        <v>83</v>
      </c>
      <c r="C9" s="3">
        <v>0</v>
      </c>
      <c r="D9" s="69">
        <v>35</v>
      </c>
      <c r="E9" s="4">
        <v>8</v>
      </c>
      <c r="F9" s="30">
        <v>0</v>
      </c>
      <c r="G9" s="31"/>
      <c r="H9" s="56">
        <f t="shared" si="3"/>
        <v>0</v>
      </c>
      <c r="I9" s="56">
        <f t="shared" si="0"/>
        <v>0</v>
      </c>
      <c r="J9" s="37"/>
      <c r="K9" s="57">
        <f t="shared" si="1"/>
        <v>0</v>
      </c>
      <c r="L9" s="57">
        <f t="shared" si="2"/>
        <v>0</v>
      </c>
      <c r="M9" s="16"/>
    </row>
    <row r="10" spans="1:13" x14ac:dyDescent="0.25">
      <c r="A10" s="68" t="s">
        <v>106</v>
      </c>
      <c r="B10" s="67" t="s">
        <v>85</v>
      </c>
      <c r="C10" s="3">
        <v>0</v>
      </c>
      <c r="D10" s="69">
        <v>35</v>
      </c>
      <c r="E10" s="4">
        <v>8</v>
      </c>
      <c r="F10" s="30">
        <v>0</v>
      </c>
      <c r="G10" s="31"/>
      <c r="H10" s="56">
        <f t="shared" si="3"/>
        <v>0</v>
      </c>
      <c r="I10" s="56">
        <f t="shared" si="0"/>
        <v>0</v>
      </c>
      <c r="J10" s="37"/>
      <c r="K10" s="57">
        <f t="shared" si="1"/>
        <v>0</v>
      </c>
      <c r="L10" s="57">
        <f t="shared" si="2"/>
        <v>0</v>
      </c>
      <c r="M10" s="16"/>
    </row>
    <row r="11" spans="1:13" x14ac:dyDescent="0.25">
      <c r="A11" s="68"/>
      <c r="B11" s="67" t="s">
        <v>84</v>
      </c>
      <c r="C11" s="3">
        <v>0</v>
      </c>
      <c r="D11" s="69">
        <v>60</v>
      </c>
      <c r="E11" s="4">
        <v>8</v>
      </c>
      <c r="F11" s="30">
        <v>0</v>
      </c>
      <c r="G11" s="31"/>
      <c r="H11" s="56">
        <f t="shared" si="3"/>
        <v>0</v>
      </c>
      <c r="I11" s="56">
        <f t="shared" si="0"/>
        <v>0</v>
      </c>
      <c r="J11" s="37"/>
      <c r="K11" s="57">
        <f t="shared" si="1"/>
        <v>0</v>
      </c>
      <c r="L11" s="57">
        <f t="shared" si="2"/>
        <v>0</v>
      </c>
      <c r="M11" s="16"/>
    </row>
    <row r="12" spans="1:13" x14ac:dyDescent="0.25">
      <c r="A12" s="68" t="s">
        <v>107</v>
      </c>
      <c r="B12" s="67" t="s">
        <v>86</v>
      </c>
      <c r="C12" s="3">
        <v>0</v>
      </c>
      <c r="D12" s="69">
        <v>75</v>
      </c>
      <c r="E12" s="4">
        <v>8</v>
      </c>
      <c r="F12" s="30">
        <v>15</v>
      </c>
      <c r="G12" s="31"/>
      <c r="H12" s="56">
        <f t="shared" si="3"/>
        <v>0</v>
      </c>
      <c r="I12" s="56">
        <f t="shared" si="0"/>
        <v>0</v>
      </c>
      <c r="J12" s="37"/>
      <c r="K12" s="57">
        <f t="shared" si="1"/>
        <v>0</v>
      </c>
      <c r="L12" s="57">
        <f t="shared" si="2"/>
        <v>0</v>
      </c>
      <c r="M12" s="16"/>
    </row>
    <row r="13" spans="1:13" x14ac:dyDescent="0.25">
      <c r="A13" s="68"/>
      <c r="B13" s="67"/>
      <c r="C13" s="3">
        <v>0</v>
      </c>
      <c r="D13" s="69">
        <v>0</v>
      </c>
      <c r="E13" s="4">
        <v>11</v>
      </c>
      <c r="F13" s="30">
        <v>0</v>
      </c>
      <c r="G13" s="31"/>
      <c r="H13" s="56">
        <f t="shared" si="3"/>
        <v>0</v>
      </c>
      <c r="I13" s="56">
        <f t="shared" si="0"/>
        <v>0</v>
      </c>
      <c r="J13" s="37"/>
      <c r="K13" s="57">
        <f t="shared" si="1"/>
        <v>0</v>
      </c>
      <c r="L13" s="57">
        <f t="shared" si="2"/>
        <v>0</v>
      </c>
      <c r="M13" s="16"/>
    </row>
    <row r="14" spans="1:13" x14ac:dyDescent="0.25">
      <c r="A14" s="68"/>
      <c r="B14" s="67"/>
      <c r="C14" s="3">
        <v>0</v>
      </c>
      <c r="D14" s="69">
        <v>0</v>
      </c>
      <c r="E14" s="4">
        <v>11</v>
      </c>
      <c r="F14" s="30">
        <v>0</v>
      </c>
      <c r="G14" s="31"/>
      <c r="H14" s="56">
        <f t="shared" si="3"/>
        <v>0</v>
      </c>
      <c r="I14" s="56">
        <f t="shared" si="0"/>
        <v>0</v>
      </c>
      <c r="J14" s="37"/>
      <c r="K14" s="57">
        <f t="shared" si="1"/>
        <v>0</v>
      </c>
      <c r="L14" s="57">
        <f t="shared" si="2"/>
        <v>0</v>
      </c>
      <c r="M14" s="16"/>
    </row>
    <row r="15" spans="1:13" x14ac:dyDescent="0.25">
      <c r="A15" s="68" t="s">
        <v>108</v>
      </c>
      <c r="B15" s="67" t="s">
        <v>72</v>
      </c>
      <c r="C15" s="3">
        <v>0</v>
      </c>
      <c r="D15" s="69">
        <v>2500</v>
      </c>
      <c r="E15" s="4">
        <v>1</v>
      </c>
      <c r="F15" s="30">
        <v>1200</v>
      </c>
      <c r="G15" s="31"/>
      <c r="H15" s="56">
        <f t="shared" si="3"/>
        <v>0</v>
      </c>
      <c r="I15" s="56">
        <f t="shared" si="0"/>
        <v>0</v>
      </c>
      <c r="J15" s="37"/>
      <c r="K15" s="57">
        <f t="shared" si="1"/>
        <v>0</v>
      </c>
      <c r="L15" s="57">
        <f t="shared" si="2"/>
        <v>0</v>
      </c>
      <c r="M15" s="16"/>
    </row>
    <row r="16" spans="1:13" x14ac:dyDescent="0.25">
      <c r="A16" s="68"/>
      <c r="B16" s="67" t="s">
        <v>89</v>
      </c>
      <c r="C16" s="3">
        <v>0</v>
      </c>
      <c r="D16" s="69">
        <v>2700</v>
      </c>
      <c r="E16" s="4">
        <v>1</v>
      </c>
      <c r="F16" s="30">
        <v>1500</v>
      </c>
      <c r="G16" s="31"/>
      <c r="H16" s="56">
        <f t="shared" si="3"/>
        <v>0</v>
      </c>
      <c r="I16" s="56">
        <f t="shared" si="0"/>
        <v>0</v>
      </c>
      <c r="J16" s="37"/>
      <c r="K16" s="57">
        <f t="shared" si="1"/>
        <v>0</v>
      </c>
      <c r="L16" s="57">
        <f t="shared" si="2"/>
        <v>0</v>
      </c>
      <c r="M16" s="16"/>
    </row>
    <row r="17" spans="1:13" x14ac:dyDescent="0.25">
      <c r="A17" s="68" t="s">
        <v>109</v>
      </c>
      <c r="B17" s="67" t="s">
        <v>73</v>
      </c>
      <c r="C17" s="3">
        <v>0</v>
      </c>
      <c r="D17" s="69">
        <v>2500</v>
      </c>
      <c r="E17" s="4">
        <v>1</v>
      </c>
      <c r="F17" s="30">
        <v>950</v>
      </c>
      <c r="G17" s="31"/>
      <c r="H17" s="56">
        <f t="shared" si="3"/>
        <v>0</v>
      </c>
      <c r="I17" s="56">
        <f t="shared" si="0"/>
        <v>0</v>
      </c>
      <c r="J17" s="37"/>
      <c r="K17" s="57">
        <f t="shared" si="1"/>
        <v>0</v>
      </c>
      <c r="L17" s="57">
        <f t="shared" si="2"/>
        <v>0</v>
      </c>
      <c r="M17" s="16"/>
    </row>
    <row r="18" spans="1:13" x14ac:dyDescent="0.25">
      <c r="A18" s="68"/>
      <c r="B18" s="67" t="s">
        <v>74</v>
      </c>
      <c r="C18" s="3">
        <v>0</v>
      </c>
      <c r="D18" s="69">
        <v>2500</v>
      </c>
      <c r="E18" s="4">
        <v>1</v>
      </c>
      <c r="F18" s="30">
        <v>1350</v>
      </c>
      <c r="G18" s="31"/>
      <c r="H18" s="56">
        <f t="shared" si="3"/>
        <v>0</v>
      </c>
      <c r="I18" s="56">
        <f t="shared" si="0"/>
        <v>0</v>
      </c>
      <c r="J18" s="37"/>
      <c r="K18" s="57">
        <f t="shared" si="1"/>
        <v>0</v>
      </c>
      <c r="L18" s="57">
        <f t="shared" si="2"/>
        <v>0</v>
      </c>
      <c r="M18" s="16"/>
    </row>
    <row r="19" spans="1:13" x14ac:dyDescent="0.25">
      <c r="A19" s="68" t="s">
        <v>110</v>
      </c>
      <c r="B19" s="67" t="s">
        <v>75</v>
      </c>
      <c r="C19" s="3">
        <v>0</v>
      </c>
      <c r="D19" s="69">
        <v>2500</v>
      </c>
      <c r="E19" s="4">
        <v>1</v>
      </c>
      <c r="F19" s="30">
        <v>725</v>
      </c>
      <c r="G19" s="31"/>
      <c r="H19" s="56">
        <f t="shared" si="3"/>
        <v>0</v>
      </c>
      <c r="I19" s="56">
        <f t="shared" si="0"/>
        <v>0</v>
      </c>
      <c r="J19" s="37"/>
      <c r="K19" s="57">
        <f t="shared" si="1"/>
        <v>0</v>
      </c>
      <c r="L19" s="57">
        <f t="shared" si="2"/>
        <v>0</v>
      </c>
      <c r="M19" s="16"/>
    </row>
    <row r="20" spans="1:13" x14ac:dyDescent="0.25">
      <c r="A20" s="68" t="s">
        <v>111</v>
      </c>
      <c r="B20" s="67" t="s">
        <v>76</v>
      </c>
      <c r="C20" s="3">
        <v>0</v>
      </c>
      <c r="D20" s="69">
        <v>1500</v>
      </c>
      <c r="E20" s="4">
        <v>1</v>
      </c>
      <c r="F20" s="30">
        <v>200</v>
      </c>
      <c r="G20" s="31"/>
      <c r="H20" s="56">
        <f t="shared" si="3"/>
        <v>0</v>
      </c>
      <c r="I20" s="56">
        <f t="shared" si="0"/>
        <v>0</v>
      </c>
      <c r="J20" s="37"/>
      <c r="K20" s="57">
        <f t="shared" si="1"/>
        <v>0</v>
      </c>
      <c r="L20" s="57">
        <f t="shared" si="2"/>
        <v>0</v>
      </c>
      <c r="M20" s="16"/>
    </row>
    <row r="21" spans="1:13" x14ac:dyDescent="0.25">
      <c r="A21" s="68" t="s">
        <v>112</v>
      </c>
      <c r="B21" s="67" t="s">
        <v>70</v>
      </c>
      <c r="C21" s="3">
        <v>0</v>
      </c>
      <c r="D21" s="69">
        <v>750</v>
      </c>
      <c r="E21" s="4">
        <v>2</v>
      </c>
      <c r="F21" s="30">
        <v>200</v>
      </c>
      <c r="G21" s="31"/>
      <c r="H21" s="56">
        <f t="shared" si="3"/>
        <v>0</v>
      </c>
      <c r="I21" s="56">
        <f t="shared" si="0"/>
        <v>0</v>
      </c>
      <c r="J21" s="37"/>
      <c r="K21" s="57">
        <f t="shared" si="1"/>
        <v>0</v>
      </c>
      <c r="L21" s="57">
        <f t="shared" si="2"/>
        <v>0</v>
      </c>
      <c r="M21" s="16"/>
    </row>
    <row r="22" spans="1:13" x14ac:dyDescent="0.25">
      <c r="A22" s="68" t="s">
        <v>113</v>
      </c>
      <c r="B22" s="67" t="s">
        <v>71</v>
      </c>
      <c r="C22" s="3">
        <v>0</v>
      </c>
      <c r="D22" s="69">
        <v>1000</v>
      </c>
      <c r="E22" s="4">
        <v>1</v>
      </c>
      <c r="F22" s="30">
        <v>300</v>
      </c>
      <c r="G22" s="31"/>
      <c r="H22" s="56">
        <f t="shared" si="3"/>
        <v>0</v>
      </c>
      <c r="I22" s="56">
        <f t="shared" si="0"/>
        <v>0</v>
      </c>
      <c r="J22" s="37"/>
      <c r="K22" s="57">
        <f t="shared" si="1"/>
        <v>0</v>
      </c>
      <c r="L22" s="57">
        <f t="shared" si="2"/>
        <v>0</v>
      </c>
      <c r="M22" s="16"/>
    </row>
    <row r="23" spans="1:13" x14ac:dyDescent="0.25">
      <c r="A23" s="68"/>
      <c r="B23" s="67"/>
      <c r="C23" s="3">
        <v>0</v>
      </c>
      <c r="D23" s="69">
        <v>0</v>
      </c>
      <c r="E23" s="4">
        <v>0</v>
      </c>
      <c r="F23" s="30">
        <v>0</v>
      </c>
      <c r="G23" s="31"/>
      <c r="H23" s="56">
        <f t="shared" si="3"/>
        <v>0</v>
      </c>
      <c r="I23" s="56">
        <f t="shared" si="0"/>
        <v>0</v>
      </c>
      <c r="J23" s="37"/>
      <c r="K23" s="57">
        <f t="shared" si="1"/>
        <v>0</v>
      </c>
      <c r="L23" s="57">
        <f t="shared" si="2"/>
        <v>0</v>
      </c>
      <c r="M23" s="16"/>
    </row>
    <row r="24" spans="1:13" x14ac:dyDescent="0.25">
      <c r="A24" s="68"/>
      <c r="B24" s="67"/>
      <c r="C24" s="3">
        <v>5</v>
      </c>
      <c r="D24" s="69">
        <v>0</v>
      </c>
      <c r="E24" s="4">
        <v>11</v>
      </c>
      <c r="F24" s="30">
        <v>0</v>
      </c>
      <c r="G24" s="31"/>
      <c r="H24" s="56">
        <f t="shared" si="3"/>
        <v>0</v>
      </c>
      <c r="I24" s="56">
        <f t="shared" si="0"/>
        <v>0</v>
      </c>
      <c r="J24" s="37"/>
      <c r="K24" s="57">
        <f t="shared" si="1"/>
        <v>0</v>
      </c>
      <c r="L24" s="57">
        <f t="shared" si="2"/>
        <v>0</v>
      </c>
      <c r="M24" s="16"/>
    </row>
    <row r="25" spans="1:13" x14ac:dyDescent="0.25">
      <c r="A25" s="68"/>
      <c r="B25" s="67"/>
      <c r="C25" s="3">
        <v>5</v>
      </c>
      <c r="D25" s="69">
        <v>0</v>
      </c>
      <c r="E25" s="4">
        <v>11</v>
      </c>
      <c r="F25" s="30">
        <v>0</v>
      </c>
      <c r="G25" s="31"/>
      <c r="H25" s="56">
        <f t="shared" si="3"/>
        <v>0</v>
      </c>
      <c r="I25" s="56">
        <f t="shared" si="0"/>
        <v>0</v>
      </c>
      <c r="J25" s="37"/>
      <c r="K25" s="57">
        <f t="shared" si="1"/>
        <v>0</v>
      </c>
      <c r="L25" s="57">
        <f t="shared" si="2"/>
        <v>0</v>
      </c>
      <c r="M25" s="16"/>
    </row>
    <row r="26" spans="1:13" x14ac:dyDescent="0.25">
      <c r="A26" s="68"/>
      <c r="B26" s="67"/>
      <c r="C26" s="3">
        <v>2</v>
      </c>
      <c r="D26" s="69"/>
      <c r="E26" s="4">
        <v>9</v>
      </c>
      <c r="F26" s="30">
        <v>0</v>
      </c>
      <c r="G26" s="31"/>
      <c r="H26" s="56">
        <f t="shared" si="3"/>
        <v>0</v>
      </c>
      <c r="I26" s="56">
        <f t="shared" si="0"/>
        <v>0</v>
      </c>
      <c r="J26" s="37"/>
      <c r="K26" s="57">
        <f t="shared" si="1"/>
        <v>0</v>
      </c>
      <c r="L26" s="57">
        <f t="shared" si="2"/>
        <v>0</v>
      </c>
      <c r="M26" s="16"/>
    </row>
    <row r="27" spans="1:13" ht="25.5" x14ac:dyDescent="0.25">
      <c r="A27" s="98"/>
      <c r="B27" s="21" t="s">
        <v>119</v>
      </c>
      <c r="C27" s="23"/>
      <c r="D27" s="43" t="s">
        <v>102</v>
      </c>
      <c r="E27" s="43" t="s">
        <v>6</v>
      </c>
      <c r="F27" s="40" t="s">
        <v>90</v>
      </c>
      <c r="G27" s="19"/>
      <c r="H27" s="26"/>
      <c r="I27" s="26"/>
      <c r="J27" s="26"/>
      <c r="K27" s="26"/>
      <c r="L27" s="26"/>
      <c r="M27" s="16"/>
    </row>
    <row r="28" spans="1:13" x14ac:dyDescent="0.25">
      <c r="A28" s="68" t="s">
        <v>116</v>
      </c>
      <c r="B28" s="67" t="s">
        <v>77</v>
      </c>
      <c r="C28" s="3">
        <v>0</v>
      </c>
      <c r="D28" s="69">
        <v>225</v>
      </c>
      <c r="E28" s="4">
        <v>12</v>
      </c>
      <c r="F28" s="30">
        <v>45</v>
      </c>
      <c r="G28" s="31"/>
      <c r="H28" s="56">
        <f t="shared" si="3"/>
        <v>0</v>
      </c>
      <c r="I28" s="56">
        <f t="shared" ref="I28:I36" si="4">D28*C28*E28</f>
        <v>0</v>
      </c>
      <c r="J28" s="37"/>
      <c r="K28" s="57">
        <f t="shared" ref="K28:K36" si="5">L28/12</f>
        <v>0</v>
      </c>
      <c r="L28" s="57">
        <f t="shared" ref="L28:L36" si="6">F28*C28*E28</f>
        <v>0</v>
      </c>
      <c r="M28" s="16"/>
    </row>
    <row r="29" spans="1:13" x14ac:dyDescent="0.25">
      <c r="A29" s="68" t="s">
        <v>115</v>
      </c>
      <c r="B29" s="67" t="s">
        <v>78</v>
      </c>
      <c r="C29" s="3">
        <v>0</v>
      </c>
      <c r="D29" s="69">
        <v>250</v>
      </c>
      <c r="E29" s="4">
        <v>12</v>
      </c>
      <c r="F29" s="30">
        <v>0</v>
      </c>
      <c r="G29" s="31"/>
      <c r="H29" s="56">
        <f t="shared" si="3"/>
        <v>0</v>
      </c>
      <c r="I29" s="56">
        <f t="shared" si="4"/>
        <v>0</v>
      </c>
      <c r="J29" s="37"/>
      <c r="K29" s="57">
        <f t="shared" si="5"/>
        <v>0</v>
      </c>
      <c r="L29" s="57">
        <f t="shared" si="6"/>
        <v>0</v>
      </c>
      <c r="M29" s="16"/>
    </row>
    <row r="30" spans="1:13" x14ac:dyDescent="0.25">
      <c r="A30" s="68" t="s">
        <v>105</v>
      </c>
      <c r="B30" s="67" t="s">
        <v>79</v>
      </c>
      <c r="C30" s="3">
        <v>0</v>
      </c>
      <c r="D30" s="69">
        <v>250</v>
      </c>
      <c r="E30" s="4">
        <v>12</v>
      </c>
      <c r="F30" s="30">
        <v>0</v>
      </c>
      <c r="G30" s="31"/>
      <c r="H30" s="56">
        <f t="shared" si="3"/>
        <v>0</v>
      </c>
      <c r="I30" s="56">
        <f t="shared" si="4"/>
        <v>0</v>
      </c>
      <c r="J30" s="37"/>
      <c r="K30" s="57">
        <f t="shared" si="5"/>
        <v>0</v>
      </c>
      <c r="L30" s="57">
        <f t="shared" si="6"/>
        <v>0</v>
      </c>
      <c r="M30" s="16"/>
    </row>
    <row r="31" spans="1:13" x14ac:dyDescent="0.25">
      <c r="A31" s="68" t="s">
        <v>105</v>
      </c>
      <c r="B31" s="67" t="s">
        <v>81</v>
      </c>
      <c r="C31" s="3">
        <v>0</v>
      </c>
      <c r="D31" s="69">
        <v>250</v>
      </c>
      <c r="E31" s="4">
        <v>12</v>
      </c>
      <c r="F31" s="30">
        <v>0</v>
      </c>
      <c r="G31" s="31"/>
      <c r="H31" s="56">
        <f t="shared" si="3"/>
        <v>0</v>
      </c>
      <c r="I31" s="56">
        <f t="shared" si="4"/>
        <v>0</v>
      </c>
      <c r="J31" s="37"/>
      <c r="K31" s="57">
        <f t="shared" si="5"/>
        <v>0</v>
      </c>
      <c r="L31" s="57">
        <f t="shared" si="6"/>
        <v>0</v>
      </c>
      <c r="M31" s="16"/>
    </row>
    <row r="32" spans="1:13" x14ac:dyDescent="0.25">
      <c r="A32" s="68" t="s">
        <v>116</v>
      </c>
      <c r="B32" s="67" t="s">
        <v>82</v>
      </c>
      <c r="C32" s="3">
        <v>0</v>
      </c>
      <c r="D32" s="69">
        <v>250</v>
      </c>
      <c r="E32" s="4">
        <v>12</v>
      </c>
      <c r="F32" s="30">
        <v>0</v>
      </c>
      <c r="G32" s="31"/>
      <c r="H32" s="56">
        <f t="shared" si="3"/>
        <v>0</v>
      </c>
      <c r="I32" s="56">
        <f t="shared" si="4"/>
        <v>0</v>
      </c>
      <c r="J32" s="37"/>
      <c r="K32" s="57">
        <f t="shared" si="5"/>
        <v>0</v>
      </c>
      <c r="L32" s="57">
        <f t="shared" si="6"/>
        <v>0</v>
      </c>
      <c r="M32" s="16"/>
    </row>
    <row r="33" spans="1:13" x14ac:dyDescent="0.25">
      <c r="A33" s="68" t="s">
        <v>117</v>
      </c>
      <c r="B33" s="67" t="s">
        <v>83</v>
      </c>
      <c r="C33" s="3">
        <v>0</v>
      </c>
      <c r="D33" s="69">
        <v>175</v>
      </c>
      <c r="E33" s="4">
        <v>10</v>
      </c>
      <c r="F33" s="30">
        <v>0</v>
      </c>
      <c r="G33" s="31"/>
      <c r="H33" s="56">
        <f t="shared" si="3"/>
        <v>0</v>
      </c>
      <c r="I33" s="56">
        <f t="shared" si="4"/>
        <v>0</v>
      </c>
      <c r="J33" s="37"/>
      <c r="K33" s="57">
        <f t="shared" si="5"/>
        <v>0</v>
      </c>
      <c r="L33" s="57">
        <f t="shared" si="6"/>
        <v>0</v>
      </c>
      <c r="M33" s="16"/>
    </row>
    <row r="34" spans="1:13" x14ac:dyDescent="0.25">
      <c r="A34" s="68" t="s">
        <v>105</v>
      </c>
      <c r="B34" s="67" t="s">
        <v>80</v>
      </c>
      <c r="C34" s="3">
        <v>0</v>
      </c>
      <c r="D34" s="69">
        <v>1500</v>
      </c>
      <c r="E34" s="4">
        <v>3</v>
      </c>
      <c r="F34" s="30">
        <v>0</v>
      </c>
      <c r="G34" s="31"/>
      <c r="H34" s="56">
        <f t="shared" si="3"/>
        <v>0</v>
      </c>
      <c r="I34" s="56">
        <f t="shared" si="4"/>
        <v>0</v>
      </c>
      <c r="J34" s="37"/>
      <c r="K34" s="57">
        <f t="shared" si="5"/>
        <v>0</v>
      </c>
      <c r="L34" s="57">
        <f t="shared" si="6"/>
        <v>0</v>
      </c>
      <c r="M34" s="16"/>
    </row>
    <row r="35" spans="1:13" x14ac:dyDescent="0.25">
      <c r="A35" s="68" t="s">
        <v>115</v>
      </c>
      <c r="B35" s="67" t="s">
        <v>114</v>
      </c>
      <c r="C35" s="3">
        <v>0</v>
      </c>
      <c r="D35" s="69">
        <v>2000</v>
      </c>
      <c r="E35" s="4">
        <v>12</v>
      </c>
      <c r="F35" s="30">
        <v>500</v>
      </c>
      <c r="G35" s="31"/>
      <c r="H35" s="56">
        <f t="shared" si="3"/>
        <v>0</v>
      </c>
      <c r="I35" s="56">
        <f t="shared" si="4"/>
        <v>0</v>
      </c>
      <c r="J35" s="37"/>
      <c r="K35" s="57">
        <f t="shared" si="5"/>
        <v>0</v>
      </c>
      <c r="L35" s="57">
        <f t="shared" si="6"/>
        <v>0</v>
      </c>
      <c r="M35" s="16"/>
    </row>
    <row r="36" spans="1:13" x14ac:dyDescent="0.25">
      <c r="A36" s="68"/>
      <c r="B36" s="67"/>
      <c r="C36" s="3">
        <v>1</v>
      </c>
      <c r="D36" s="69">
        <v>0</v>
      </c>
      <c r="E36" s="4">
        <v>6</v>
      </c>
      <c r="F36" s="30">
        <v>0</v>
      </c>
      <c r="G36" s="31"/>
      <c r="H36" s="56">
        <f t="shared" si="3"/>
        <v>0</v>
      </c>
      <c r="I36" s="56">
        <f t="shared" si="4"/>
        <v>0</v>
      </c>
      <c r="J36" s="37"/>
      <c r="K36" s="57">
        <f t="shared" si="5"/>
        <v>0</v>
      </c>
      <c r="L36" s="57">
        <f t="shared" si="6"/>
        <v>0</v>
      </c>
      <c r="M36" s="16"/>
    </row>
    <row r="37" spans="1:13" ht="6.75" customHeight="1" x14ac:dyDescent="0.25">
      <c r="A37" s="16"/>
      <c r="B37" s="16"/>
      <c r="C37" s="26"/>
      <c r="D37" s="16"/>
      <c r="E37" s="17"/>
      <c r="F37" s="26"/>
      <c r="G37" s="26"/>
      <c r="H37" s="26"/>
      <c r="I37" s="26"/>
      <c r="J37" s="19"/>
      <c r="K37" s="26"/>
      <c r="M37" s="16"/>
    </row>
    <row r="38" spans="1:13" ht="13.5" customHeight="1" x14ac:dyDescent="0.25">
      <c r="A38" s="98"/>
      <c r="B38" s="152" t="s">
        <v>134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</row>
    <row r="39" spans="1:13" ht="26.25" x14ac:dyDescent="0.25">
      <c r="A39" s="101" t="s">
        <v>33</v>
      </c>
      <c r="B39" s="13" t="s">
        <v>104</v>
      </c>
      <c r="C39" s="13" t="s">
        <v>16</v>
      </c>
      <c r="D39" s="13" t="s">
        <v>19</v>
      </c>
      <c r="E39" s="13" t="s">
        <v>17</v>
      </c>
      <c r="F39" s="13" t="s">
        <v>18</v>
      </c>
      <c r="G39" s="38"/>
      <c r="H39" s="13" t="s">
        <v>39</v>
      </c>
      <c r="I39" s="13" t="s">
        <v>38</v>
      </c>
      <c r="J39" s="38"/>
      <c r="K39" s="13" t="s">
        <v>87</v>
      </c>
      <c r="L39" s="13" t="s">
        <v>88</v>
      </c>
      <c r="M39" s="16"/>
    </row>
    <row r="40" spans="1:13" ht="15.75" x14ac:dyDescent="0.25">
      <c r="A40" s="20" t="s">
        <v>22</v>
      </c>
      <c r="B40" s="7"/>
      <c r="C40" s="9"/>
      <c r="D40" s="8">
        <f>SUM(D42:D55)</f>
        <v>31420</v>
      </c>
      <c r="E40" s="10">
        <f>SUM(E42:E55)</f>
        <v>0</v>
      </c>
      <c r="F40" s="10"/>
      <c r="G40" s="27"/>
      <c r="H40" s="10">
        <f>SUM(H42:H55)</f>
        <v>0</v>
      </c>
      <c r="I40" s="10">
        <f>SUM(I42:I55)</f>
        <v>0</v>
      </c>
      <c r="J40" s="39"/>
      <c r="K40" s="10">
        <f>SUM(K42:K55)</f>
        <v>0</v>
      </c>
      <c r="L40" s="10">
        <f>SUM(L42:L55)</f>
        <v>0</v>
      </c>
      <c r="M40" s="16"/>
    </row>
    <row r="41" spans="1:13" ht="7.5" customHeight="1" x14ac:dyDescent="0.25">
      <c r="A41" s="41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16"/>
    </row>
    <row r="42" spans="1:13" x14ac:dyDescent="0.25">
      <c r="A42" s="12" t="s">
        <v>5</v>
      </c>
      <c r="B42" s="12" t="s">
        <v>91</v>
      </c>
      <c r="C42" s="18">
        <v>0</v>
      </c>
      <c r="D42" s="34">
        <v>8000</v>
      </c>
      <c r="E42" s="30">
        <v>0</v>
      </c>
      <c r="F42" s="30">
        <v>0.52</v>
      </c>
      <c r="G42" s="31"/>
      <c r="H42" s="47">
        <f t="shared" ref="H42:H55" si="7">I42/12</f>
        <v>0</v>
      </c>
      <c r="I42" s="36">
        <f t="shared" ref="I42:I55" si="8">F42*C42</f>
        <v>0</v>
      </c>
      <c r="J42" s="31"/>
      <c r="K42" s="35">
        <f t="shared" ref="K42:K55" si="9">I42*0.85</f>
        <v>0</v>
      </c>
      <c r="L42" s="35">
        <f t="shared" ref="L42:L55" si="10">I42*0.15</f>
        <v>0</v>
      </c>
      <c r="M42" s="16"/>
    </row>
    <row r="43" spans="1:13" x14ac:dyDescent="0.25">
      <c r="A43" s="12" t="s">
        <v>23</v>
      </c>
      <c r="B43" s="12" t="s">
        <v>99</v>
      </c>
      <c r="C43" s="18">
        <v>0</v>
      </c>
      <c r="D43" s="34">
        <v>1800</v>
      </c>
      <c r="E43" s="30">
        <v>0</v>
      </c>
      <c r="F43" s="30">
        <v>0.04</v>
      </c>
      <c r="G43" s="31"/>
      <c r="H43" s="47">
        <f t="shared" si="7"/>
        <v>0</v>
      </c>
      <c r="I43" s="36">
        <f t="shared" si="8"/>
        <v>0</v>
      </c>
      <c r="J43" s="31"/>
      <c r="K43" s="35">
        <f t="shared" si="9"/>
        <v>0</v>
      </c>
      <c r="L43" s="35">
        <f t="shared" si="10"/>
        <v>0</v>
      </c>
      <c r="M43" s="16"/>
    </row>
    <row r="44" spans="1:13" x14ac:dyDescent="0.25">
      <c r="A44" s="12" t="s">
        <v>8</v>
      </c>
      <c r="B44" s="12" t="s">
        <v>92</v>
      </c>
      <c r="C44" s="18">
        <v>0</v>
      </c>
      <c r="D44" s="34">
        <v>12500</v>
      </c>
      <c r="E44" s="30">
        <v>0</v>
      </c>
      <c r="F44" s="30">
        <v>5</v>
      </c>
      <c r="G44" s="31"/>
      <c r="H44" s="47">
        <f t="shared" si="7"/>
        <v>0</v>
      </c>
      <c r="I44" s="36">
        <f t="shared" si="8"/>
        <v>0</v>
      </c>
      <c r="J44" s="31"/>
      <c r="K44" s="35">
        <f t="shared" si="9"/>
        <v>0</v>
      </c>
      <c r="L44" s="35">
        <f t="shared" si="10"/>
        <v>0</v>
      </c>
      <c r="M44" s="16"/>
    </row>
    <row r="45" spans="1:13" x14ac:dyDescent="0.25">
      <c r="A45" s="12" t="s">
        <v>9</v>
      </c>
      <c r="B45" s="12" t="s">
        <v>93</v>
      </c>
      <c r="C45" s="18">
        <v>0</v>
      </c>
      <c r="D45" s="34">
        <v>5500</v>
      </c>
      <c r="E45" s="30">
        <v>0</v>
      </c>
      <c r="F45" s="30">
        <v>3</v>
      </c>
      <c r="G45" s="31"/>
      <c r="H45" s="47">
        <f t="shared" si="7"/>
        <v>0</v>
      </c>
      <c r="I45" s="36">
        <f t="shared" si="8"/>
        <v>0</v>
      </c>
      <c r="J45" s="31"/>
      <c r="K45" s="35">
        <f t="shared" si="9"/>
        <v>0</v>
      </c>
      <c r="L45" s="35">
        <f t="shared" si="10"/>
        <v>0</v>
      </c>
      <c r="M45" s="16"/>
    </row>
    <row r="46" spans="1:13" x14ac:dyDescent="0.25">
      <c r="A46" s="12" t="s">
        <v>10</v>
      </c>
      <c r="B46" s="12" t="s">
        <v>94</v>
      </c>
      <c r="C46" s="18">
        <v>0</v>
      </c>
      <c r="D46" s="34">
        <v>800</v>
      </c>
      <c r="E46" s="30">
        <v>0</v>
      </c>
      <c r="F46" s="30">
        <v>0.5</v>
      </c>
      <c r="G46" s="31"/>
      <c r="H46" s="47">
        <f t="shared" si="7"/>
        <v>0</v>
      </c>
      <c r="I46" s="36">
        <f t="shared" si="8"/>
        <v>0</v>
      </c>
      <c r="J46" s="31"/>
      <c r="K46" s="35">
        <f t="shared" si="9"/>
        <v>0</v>
      </c>
      <c r="L46" s="35">
        <f t="shared" si="10"/>
        <v>0</v>
      </c>
      <c r="M46" s="16"/>
    </row>
    <row r="47" spans="1:13" x14ac:dyDescent="0.25">
      <c r="A47" s="12" t="s">
        <v>11</v>
      </c>
      <c r="B47" s="12" t="s">
        <v>95</v>
      </c>
      <c r="C47" s="18">
        <v>0</v>
      </c>
      <c r="D47" s="34">
        <v>600</v>
      </c>
      <c r="E47" s="30">
        <v>0</v>
      </c>
      <c r="F47" s="30">
        <v>0.5</v>
      </c>
      <c r="G47" s="31"/>
      <c r="H47" s="47">
        <f t="shared" si="7"/>
        <v>0</v>
      </c>
      <c r="I47" s="36">
        <f t="shared" si="8"/>
        <v>0</v>
      </c>
      <c r="J47" s="31"/>
      <c r="K47" s="35">
        <f t="shared" si="9"/>
        <v>0</v>
      </c>
      <c r="L47" s="35">
        <f t="shared" si="10"/>
        <v>0</v>
      </c>
      <c r="M47" s="16"/>
    </row>
    <row r="48" spans="1:13" x14ac:dyDescent="0.25">
      <c r="A48" s="12" t="s">
        <v>12</v>
      </c>
      <c r="B48" s="12" t="s">
        <v>96</v>
      </c>
      <c r="C48" s="18">
        <v>0</v>
      </c>
      <c r="D48" s="34">
        <v>450</v>
      </c>
      <c r="E48" s="30">
        <v>0</v>
      </c>
      <c r="F48" s="30">
        <v>0.15</v>
      </c>
      <c r="G48" s="31"/>
      <c r="H48" s="47">
        <f t="shared" si="7"/>
        <v>0</v>
      </c>
      <c r="I48" s="36">
        <f t="shared" si="8"/>
        <v>0</v>
      </c>
      <c r="J48" s="31"/>
      <c r="K48" s="35">
        <f t="shared" si="9"/>
        <v>0</v>
      </c>
      <c r="L48" s="35">
        <f t="shared" si="10"/>
        <v>0</v>
      </c>
      <c r="M48" s="16"/>
    </row>
    <row r="49" spans="1:13" x14ac:dyDescent="0.25">
      <c r="A49" s="12" t="s">
        <v>13</v>
      </c>
      <c r="B49" s="12" t="s">
        <v>97</v>
      </c>
      <c r="C49" s="18">
        <v>0</v>
      </c>
      <c r="D49" s="34">
        <v>350</v>
      </c>
      <c r="E49" s="30">
        <v>0</v>
      </c>
      <c r="F49" s="30">
        <v>0.15</v>
      </c>
      <c r="G49" s="31"/>
      <c r="H49" s="47">
        <f t="shared" si="7"/>
        <v>0</v>
      </c>
      <c r="I49" s="36">
        <f t="shared" si="8"/>
        <v>0</v>
      </c>
      <c r="J49" s="31"/>
      <c r="K49" s="35">
        <f t="shared" si="9"/>
        <v>0</v>
      </c>
      <c r="L49" s="35">
        <f t="shared" si="10"/>
        <v>0</v>
      </c>
      <c r="M49" s="16"/>
    </row>
    <row r="50" spans="1:13" x14ac:dyDescent="0.25">
      <c r="A50" s="12" t="s">
        <v>14</v>
      </c>
      <c r="B50" s="12" t="s">
        <v>97</v>
      </c>
      <c r="C50" s="18">
        <v>0</v>
      </c>
      <c r="D50" s="34"/>
      <c r="E50" s="30">
        <v>0</v>
      </c>
      <c r="F50" s="30">
        <v>5</v>
      </c>
      <c r="G50" s="31"/>
      <c r="H50" s="47">
        <f t="shared" si="7"/>
        <v>0</v>
      </c>
      <c r="I50" s="36">
        <f t="shared" si="8"/>
        <v>0</v>
      </c>
      <c r="J50" s="31"/>
      <c r="K50" s="35">
        <f t="shared" si="9"/>
        <v>0</v>
      </c>
      <c r="L50" s="35">
        <f t="shared" si="10"/>
        <v>0</v>
      </c>
      <c r="M50" s="16"/>
    </row>
    <row r="51" spans="1:13" x14ac:dyDescent="0.25">
      <c r="A51" s="12" t="s">
        <v>31</v>
      </c>
      <c r="B51" s="12" t="s">
        <v>98</v>
      </c>
      <c r="C51" s="18">
        <v>0</v>
      </c>
      <c r="D51" s="34">
        <v>620</v>
      </c>
      <c r="E51" s="30">
        <v>0</v>
      </c>
      <c r="F51" s="30">
        <v>0.5</v>
      </c>
      <c r="G51" s="31"/>
      <c r="H51" s="47">
        <f t="shared" si="7"/>
        <v>0</v>
      </c>
      <c r="I51" s="36">
        <f t="shared" si="8"/>
        <v>0</v>
      </c>
      <c r="J51" s="31"/>
      <c r="K51" s="35">
        <f t="shared" si="9"/>
        <v>0</v>
      </c>
      <c r="L51" s="35">
        <f t="shared" si="10"/>
        <v>0</v>
      </c>
      <c r="M51" s="16"/>
    </row>
    <row r="52" spans="1:13" x14ac:dyDescent="0.25">
      <c r="A52" s="12" t="s">
        <v>15</v>
      </c>
      <c r="B52" s="12"/>
      <c r="C52" s="18">
        <v>0</v>
      </c>
      <c r="D52" s="34">
        <v>0</v>
      </c>
      <c r="E52" s="30">
        <v>0</v>
      </c>
      <c r="F52" s="30">
        <v>0</v>
      </c>
      <c r="G52" s="31"/>
      <c r="H52" s="47">
        <f t="shared" si="7"/>
        <v>0</v>
      </c>
      <c r="I52" s="36">
        <f t="shared" si="8"/>
        <v>0</v>
      </c>
      <c r="J52" s="31"/>
      <c r="K52" s="35">
        <f t="shared" si="9"/>
        <v>0</v>
      </c>
      <c r="L52" s="35">
        <f t="shared" si="10"/>
        <v>0</v>
      </c>
      <c r="M52" s="16"/>
    </row>
    <row r="53" spans="1:13" x14ac:dyDescent="0.25">
      <c r="A53" s="12" t="s">
        <v>15</v>
      </c>
      <c r="B53" s="12"/>
      <c r="C53" s="18">
        <v>0</v>
      </c>
      <c r="D53" s="34">
        <v>0</v>
      </c>
      <c r="E53" s="30">
        <v>0</v>
      </c>
      <c r="F53" s="30">
        <v>0</v>
      </c>
      <c r="G53" s="31"/>
      <c r="H53" s="47">
        <f t="shared" si="7"/>
        <v>0</v>
      </c>
      <c r="I53" s="36">
        <f t="shared" si="8"/>
        <v>0</v>
      </c>
      <c r="J53" s="31"/>
      <c r="K53" s="35">
        <f t="shared" si="9"/>
        <v>0</v>
      </c>
      <c r="L53" s="35">
        <f t="shared" si="10"/>
        <v>0</v>
      </c>
      <c r="M53" s="16"/>
    </row>
    <row r="54" spans="1:13" x14ac:dyDescent="0.25">
      <c r="A54" s="12" t="s">
        <v>15</v>
      </c>
      <c r="B54" s="12"/>
      <c r="C54" s="18">
        <v>0</v>
      </c>
      <c r="D54" s="34">
        <v>0</v>
      </c>
      <c r="E54" s="30">
        <v>0</v>
      </c>
      <c r="F54" s="30">
        <v>0</v>
      </c>
      <c r="G54" s="31"/>
      <c r="H54" s="47">
        <f t="shared" si="7"/>
        <v>0</v>
      </c>
      <c r="I54" s="36">
        <f t="shared" si="8"/>
        <v>0</v>
      </c>
      <c r="J54" s="31"/>
      <c r="K54" s="35">
        <f t="shared" si="9"/>
        <v>0</v>
      </c>
      <c r="L54" s="35">
        <f t="shared" si="10"/>
        <v>0</v>
      </c>
      <c r="M54" s="16"/>
    </row>
    <row r="55" spans="1:13" x14ac:dyDescent="0.25">
      <c r="A55" s="12" t="s">
        <v>20</v>
      </c>
      <c r="B55" s="12" t="s">
        <v>21</v>
      </c>
      <c r="C55" s="18">
        <v>0</v>
      </c>
      <c r="D55" s="34">
        <v>800</v>
      </c>
      <c r="E55" s="30">
        <v>0</v>
      </c>
      <c r="F55" s="30">
        <v>0.4</v>
      </c>
      <c r="G55" s="31"/>
      <c r="H55" s="47">
        <f t="shared" si="7"/>
        <v>0</v>
      </c>
      <c r="I55" s="36">
        <f t="shared" si="8"/>
        <v>0</v>
      </c>
      <c r="J55" s="31"/>
      <c r="K55" s="35">
        <f t="shared" si="9"/>
        <v>0</v>
      </c>
      <c r="L55" s="35">
        <f t="shared" si="10"/>
        <v>0</v>
      </c>
      <c r="M55" s="16"/>
    </row>
    <row r="56" spans="1:13" ht="11.25" customHeight="1" x14ac:dyDescent="0.25">
      <c r="A56" s="102"/>
      <c r="B56" s="152" t="s">
        <v>134</v>
      </c>
      <c r="C56" s="102"/>
      <c r="D56" s="102"/>
      <c r="E56" s="104"/>
      <c r="F56" s="105"/>
      <c r="G56" s="98"/>
      <c r="H56" s="98"/>
      <c r="I56" s="98"/>
      <c r="J56" s="98"/>
      <c r="K56" s="98"/>
      <c r="L56" s="98"/>
      <c r="M56" s="98"/>
    </row>
    <row r="57" spans="1:13" ht="28.5" x14ac:dyDescent="0.25">
      <c r="A57" s="103" t="s">
        <v>32</v>
      </c>
      <c r="B57" s="50" t="s">
        <v>28</v>
      </c>
      <c r="C57" s="50" t="s">
        <v>29</v>
      </c>
      <c r="D57" s="50" t="s">
        <v>30</v>
      </c>
      <c r="E57" s="50" t="s">
        <v>34</v>
      </c>
      <c r="F57" s="50" t="s">
        <v>37</v>
      </c>
      <c r="G57" s="38"/>
      <c r="H57" s="62" t="s">
        <v>39</v>
      </c>
      <c r="I57" s="58" t="s">
        <v>38</v>
      </c>
      <c r="J57" s="38"/>
      <c r="K57" s="50" t="s">
        <v>36</v>
      </c>
      <c r="L57" s="50" t="s">
        <v>35</v>
      </c>
      <c r="M57" s="16"/>
    </row>
    <row r="58" spans="1:13" ht="15.75" x14ac:dyDescent="0.25">
      <c r="A58" s="20" t="s">
        <v>22</v>
      </c>
      <c r="B58" s="10">
        <f>SUM(B60:B65)</f>
        <v>0</v>
      </c>
      <c r="C58" s="11"/>
      <c r="D58" s="10">
        <f>SUM(D60:D65)</f>
        <v>0</v>
      </c>
      <c r="E58" s="10">
        <f t="shared" ref="E58:F58" si="11">SUM(E60:E65)</f>
        <v>0</v>
      </c>
      <c r="F58" s="10">
        <f t="shared" si="11"/>
        <v>0</v>
      </c>
      <c r="G58" s="27"/>
      <c r="H58" s="59">
        <f>SUM(H60:H65)</f>
        <v>0</v>
      </c>
      <c r="I58" s="59">
        <f>SUM(I60:I65)</f>
        <v>0</v>
      </c>
      <c r="J58" s="27"/>
      <c r="K58" s="54">
        <v>7.6499999999999999E-2</v>
      </c>
      <c r="L58" s="55">
        <v>2.6499999999999999E-2</v>
      </c>
      <c r="M58" s="16"/>
    </row>
    <row r="59" spans="1:13" ht="6.75" customHeight="1" x14ac:dyDescent="0.25">
      <c r="A59" s="42"/>
      <c r="B59" s="38"/>
      <c r="C59" s="38"/>
      <c r="D59" s="38"/>
      <c r="E59" s="38"/>
      <c r="F59" s="38"/>
      <c r="G59" s="38"/>
      <c r="H59" s="60"/>
      <c r="I59" s="60"/>
      <c r="J59" s="38"/>
      <c r="K59" s="38"/>
      <c r="L59" s="38"/>
      <c r="M59" s="16"/>
    </row>
    <row r="60" spans="1:13" ht="15.75" x14ac:dyDescent="0.25">
      <c r="A60" s="18" t="s">
        <v>24</v>
      </c>
      <c r="B60" s="70">
        <v>0</v>
      </c>
      <c r="C60" s="6">
        <v>12</v>
      </c>
      <c r="D60" s="34">
        <v>0</v>
      </c>
      <c r="E60" s="51">
        <f t="shared" ref="E60:E65" si="12">B60*(K60+L60)</f>
        <v>0</v>
      </c>
      <c r="F60" s="52">
        <f t="shared" ref="F60:F65" si="13">B60+E60+(D60*12/52)</f>
        <v>0</v>
      </c>
      <c r="G60" s="63"/>
      <c r="H60" s="61">
        <f t="shared" ref="H60:H65" si="14">I60/12</f>
        <v>0</v>
      </c>
      <c r="I60" s="61">
        <f t="shared" ref="I60:I65" si="15">F60*4.33*C60+(D60*12)</f>
        <v>0</v>
      </c>
      <c r="J60" s="31"/>
      <c r="K60" s="53">
        <f t="shared" ref="K60:L65" si="16">K$58</f>
        <v>7.6499999999999999E-2</v>
      </c>
      <c r="L60" s="53">
        <f t="shared" si="16"/>
        <v>2.6499999999999999E-2</v>
      </c>
      <c r="M60" s="16"/>
    </row>
    <row r="61" spans="1:13" ht="15.75" x14ac:dyDescent="0.25">
      <c r="A61" s="18" t="s">
        <v>25</v>
      </c>
      <c r="B61" s="70">
        <v>0</v>
      </c>
      <c r="C61" s="6">
        <v>6</v>
      </c>
      <c r="D61" s="34">
        <v>0</v>
      </c>
      <c r="E61" s="51">
        <f t="shared" si="12"/>
        <v>0</v>
      </c>
      <c r="F61" s="52">
        <f t="shared" si="13"/>
        <v>0</v>
      </c>
      <c r="G61" s="63"/>
      <c r="H61" s="61">
        <f t="shared" si="14"/>
        <v>0</v>
      </c>
      <c r="I61" s="61">
        <f t="shared" si="15"/>
        <v>0</v>
      </c>
      <c r="J61" s="31"/>
      <c r="K61" s="53">
        <f t="shared" si="16"/>
        <v>7.6499999999999999E-2</v>
      </c>
      <c r="L61" s="53">
        <f t="shared" si="16"/>
        <v>2.6499999999999999E-2</v>
      </c>
      <c r="M61" s="16"/>
    </row>
    <row r="62" spans="1:13" ht="15.75" x14ac:dyDescent="0.25">
      <c r="A62" s="18" t="s">
        <v>26</v>
      </c>
      <c r="B62" s="70">
        <v>0</v>
      </c>
      <c r="C62" s="6">
        <v>9</v>
      </c>
      <c r="D62" s="34">
        <v>0</v>
      </c>
      <c r="E62" s="51">
        <f t="shared" si="12"/>
        <v>0</v>
      </c>
      <c r="F62" s="52">
        <f t="shared" si="13"/>
        <v>0</v>
      </c>
      <c r="G62" s="63"/>
      <c r="H62" s="61">
        <f t="shared" si="14"/>
        <v>0</v>
      </c>
      <c r="I62" s="61">
        <f t="shared" si="15"/>
        <v>0</v>
      </c>
      <c r="J62" s="31"/>
      <c r="K62" s="53">
        <f t="shared" si="16"/>
        <v>7.6499999999999999E-2</v>
      </c>
      <c r="L62" s="53">
        <f t="shared" si="16"/>
        <v>2.6499999999999999E-2</v>
      </c>
      <c r="M62" s="16"/>
    </row>
    <row r="63" spans="1:13" ht="15.75" x14ac:dyDescent="0.25">
      <c r="A63" s="18" t="s">
        <v>27</v>
      </c>
      <c r="B63" s="70">
        <v>0</v>
      </c>
      <c r="C63" s="6">
        <v>2</v>
      </c>
      <c r="D63" s="34">
        <v>0</v>
      </c>
      <c r="E63" s="51">
        <f t="shared" si="12"/>
        <v>0</v>
      </c>
      <c r="F63" s="52">
        <f t="shared" si="13"/>
        <v>0</v>
      </c>
      <c r="G63" s="63"/>
      <c r="H63" s="61">
        <f t="shared" si="14"/>
        <v>0</v>
      </c>
      <c r="I63" s="61">
        <f t="shared" si="15"/>
        <v>0</v>
      </c>
      <c r="J63" s="31"/>
      <c r="K63" s="53">
        <f t="shared" si="16"/>
        <v>7.6499999999999999E-2</v>
      </c>
      <c r="L63" s="53">
        <f t="shared" si="16"/>
        <v>2.6499999999999999E-2</v>
      </c>
      <c r="M63" s="16"/>
    </row>
    <row r="64" spans="1:13" ht="15.75" x14ac:dyDescent="0.25">
      <c r="A64" s="66"/>
      <c r="B64" s="69">
        <v>0</v>
      </c>
      <c r="C64" s="6">
        <v>0</v>
      </c>
      <c r="D64" s="34">
        <v>0</v>
      </c>
      <c r="E64" s="51">
        <f t="shared" si="12"/>
        <v>0</v>
      </c>
      <c r="F64" s="52">
        <f t="shared" si="13"/>
        <v>0</v>
      </c>
      <c r="G64" s="63"/>
      <c r="H64" s="61">
        <f t="shared" si="14"/>
        <v>0</v>
      </c>
      <c r="I64" s="61">
        <f t="shared" si="15"/>
        <v>0</v>
      </c>
      <c r="J64" s="31"/>
      <c r="K64" s="53">
        <f t="shared" si="16"/>
        <v>7.6499999999999999E-2</v>
      </c>
      <c r="L64" s="53">
        <f t="shared" si="16"/>
        <v>2.6499999999999999E-2</v>
      </c>
      <c r="M64" s="16"/>
    </row>
    <row r="65" spans="1:13" ht="15.75" x14ac:dyDescent="0.25">
      <c r="A65" s="66"/>
      <c r="B65" s="69">
        <v>0</v>
      </c>
      <c r="C65" s="6">
        <v>0</v>
      </c>
      <c r="D65" s="34">
        <v>0</v>
      </c>
      <c r="E65" s="51">
        <f t="shared" si="12"/>
        <v>0</v>
      </c>
      <c r="F65" s="52">
        <f t="shared" si="13"/>
        <v>0</v>
      </c>
      <c r="G65" s="63"/>
      <c r="H65" s="61">
        <f t="shared" si="14"/>
        <v>0</v>
      </c>
      <c r="I65" s="61">
        <f t="shared" si="15"/>
        <v>0</v>
      </c>
      <c r="J65" s="31"/>
      <c r="K65" s="53">
        <f t="shared" si="16"/>
        <v>7.6499999999999999E-2</v>
      </c>
      <c r="L65" s="53">
        <f t="shared" si="16"/>
        <v>2.6499999999999999E-2</v>
      </c>
      <c r="M65" s="16"/>
    </row>
    <row r="66" spans="1:13" ht="10.5" customHeight="1" x14ac:dyDescent="0.25">
      <c r="A66" s="98"/>
      <c r="B66" s="152" t="s">
        <v>134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D51"/>
  <sheetViews>
    <sheetView topLeftCell="A7" workbookViewId="0"/>
  </sheetViews>
  <sheetFormatPr defaultRowHeight="15" x14ac:dyDescent="0.25"/>
  <cols>
    <col min="1" max="1" width="21.42578125" customWidth="1"/>
    <col min="2" max="2" width="19.42578125" customWidth="1"/>
    <col min="3" max="3" width="20.140625" customWidth="1"/>
    <col min="4" max="4" width="26.28515625" customWidth="1"/>
  </cols>
  <sheetData>
    <row r="1" spans="1:4" ht="18.75" x14ac:dyDescent="0.3">
      <c r="A1" s="106" t="s">
        <v>123</v>
      </c>
      <c r="B1" s="106"/>
      <c r="C1" s="72" t="s">
        <v>1</v>
      </c>
      <c r="D1" s="72" t="s">
        <v>63</v>
      </c>
    </row>
    <row r="2" spans="1:4" ht="18.75" x14ac:dyDescent="0.3">
      <c r="A2" s="106" t="s">
        <v>124</v>
      </c>
      <c r="B2" s="66" t="s">
        <v>42</v>
      </c>
      <c r="C2" s="69">
        <v>0</v>
      </c>
      <c r="D2" s="74">
        <f>C2*12</f>
        <v>0</v>
      </c>
    </row>
    <row r="3" spans="1:4" x14ac:dyDescent="0.25">
      <c r="B3" s="66" t="s">
        <v>41</v>
      </c>
      <c r="C3" s="69">
        <v>50</v>
      </c>
      <c r="D3" s="74">
        <f t="shared" ref="D3:D28" si="0">C3*12</f>
        <v>600</v>
      </c>
    </row>
    <row r="4" spans="1:4" x14ac:dyDescent="0.25">
      <c r="B4" s="66" t="s">
        <v>43</v>
      </c>
      <c r="C4" s="69">
        <v>25</v>
      </c>
      <c r="D4" s="74">
        <f t="shared" si="0"/>
        <v>300</v>
      </c>
    </row>
    <row r="5" spans="1:4" x14ac:dyDescent="0.25">
      <c r="B5" s="66" t="s">
        <v>44</v>
      </c>
      <c r="C5" s="69">
        <v>50</v>
      </c>
      <c r="D5" s="74">
        <f t="shared" si="0"/>
        <v>600</v>
      </c>
    </row>
    <row r="6" spans="1:4" x14ac:dyDescent="0.25">
      <c r="B6" s="66" t="s">
        <v>48</v>
      </c>
      <c r="C6" s="69">
        <v>10</v>
      </c>
      <c r="D6" s="74">
        <f t="shared" si="0"/>
        <v>120</v>
      </c>
    </row>
    <row r="7" spans="1:4" x14ac:dyDescent="0.25">
      <c r="B7" s="66" t="s">
        <v>49</v>
      </c>
      <c r="C7" s="69">
        <v>20</v>
      </c>
      <c r="D7" s="74">
        <f t="shared" si="0"/>
        <v>240</v>
      </c>
    </row>
    <row r="8" spans="1:4" x14ac:dyDescent="0.25">
      <c r="B8" s="66" t="s">
        <v>50</v>
      </c>
      <c r="C8" s="69">
        <v>5</v>
      </c>
      <c r="D8" s="74">
        <f t="shared" si="0"/>
        <v>60</v>
      </c>
    </row>
    <row r="9" spans="1:4" x14ac:dyDescent="0.25">
      <c r="B9" s="66" t="s">
        <v>51</v>
      </c>
      <c r="C9" s="69">
        <v>0</v>
      </c>
      <c r="D9" s="74">
        <f t="shared" si="0"/>
        <v>0</v>
      </c>
    </row>
    <row r="10" spans="1:4" x14ac:dyDescent="0.25">
      <c r="B10" s="66" t="s">
        <v>52</v>
      </c>
      <c r="C10" s="69">
        <v>10</v>
      </c>
      <c r="D10" s="74">
        <f t="shared" si="0"/>
        <v>120</v>
      </c>
    </row>
    <row r="11" spans="1:4" x14ac:dyDescent="0.25">
      <c r="B11" s="66" t="s">
        <v>53</v>
      </c>
      <c r="C11" s="69">
        <v>24</v>
      </c>
      <c r="D11" s="74">
        <f t="shared" si="0"/>
        <v>288</v>
      </c>
    </row>
    <row r="12" spans="1:4" x14ac:dyDescent="0.25">
      <c r="B12" s="66" t="s">
        <v>20</v>
      </c>
      <c r="C12" s="69">
        <v>10</v>
      </c>
      <c r="D12" s="74">
        <f t="shared" si="0"/>
        <v>120</v>
      </c>
    </row>
    <row r="13" spans="1:4" x14ac:dyDescent="0.25">
      <c r="B13" s="66" t="s">
        <v>61</v>
      </c>
      <c r="C13" s="69">
        <v>0</v>
      </c>
      <c r="D13" s="74">
        <f t="shared" si="0"/>
        <v>0</v>
      </c>
    </row>
    <row r="14" spans="1:4" x14ac:dyDescent="0.25">
      <c r="B14" s="66" t="s">
        <v>61</v>
      </c>
      <c r="C14" s="69">
        <v>0</v>
      </c>
      <c r="D14" s="74">
        <f t="shared" si="0"/>
        <v>0</v>
      </c>
    </row>
    <row r="15" spans="1:4" x14ac:dyDescent="0.25">
      <c r="B15" s="66" t="s">
        <v>61</v>
      </c>
      <c r="C15" s="69">
        <v>0</v>
      </c>
      <c r="D15" s="74">
        <v>0</v>
      </c>
    </row>
    <row r="16" spans="1:4" x14ac:dyDescent="0.25">
      <c r="B16" s="66" t="s">
        <v>61</v>
      </c>
      <c r="C16" s="69">
        <v>0</v>
      </c>
      <c r="D16" s="74">
        <v>0</v>
      </c>
    </row>
    <row r="17" spans="1:4" x14ac:dyDescent="0.25">
      <c r="B17" s="66" t="s">
        <v>61</v>
      </c>
      <c r="C17" s="69">
        <v>0</v>
      </c>
      <c r="D17" s="74">
        <f t="shared" si="0"/>
        <v>0</v>
      </c>
    </row>
    <row r="18" spans="1:4" x14ac:dyDescent="0.25">
      <c r="B18" s="66" t="s">
        <v>61</v>
      </c>
      <c r="C18" s="69">
        <v>0</v>
      </c>
      <c r="D18" s="74">
        <f t="shared" si="0"/>
        <v>0</v>
      </c>
    </row>
    <row r="19" spans="1:4" ht="5.25" customHeight="1" x14ac:dyDescent="0.25">
      <c r="A19" s="16"/>
      <c r="B19" s="71"/>
      <c r="C19" s="75"/>
      <c r="D19" s="74"/>
    </row>
    <row r="20" spans="1:4" ht="18.75" x14ac:dyDescent="0.3">
      <c r="A20" s="106" t="s">
        <v>125</v>
      </c>
      <c r="B20" s="66" t="s">
        <v>45</v>
      </c>
      <c r="C20" s="69">
        <v>100</v>
      </c>
      <c r="D20" s="74">
        <f t="shared" si="0"/>
        <v>1200</v>
      </c>
    </row>
    <row r="21" spans="1:4" x14ac:dyDescent="0.25">
      <c r="B21" s="66" t="s">
        <v>59</v>
      </c>
      <c r="C21" s="69">
        <v>20</v>
      </c>
      <c r="D21" s="74">
        <f t="shared" si="0"/>
        <v>240</v>
      </c>
    </row>
    <row r="22" spans="1:4" x14ac:dyDescent="0.25">
      <c r="B22" s="66" t="s">
        <v>46</v>
      </c>
      <c r="C22" s="69">
        <v>30</v>
      </c>
      <c r="D22" s="74">
        <f t="shared" si="0"/>
        <v>360</v>
      </c>
    </row>
    <row r="23" spans="1:4" x14ac:dyDescent="0.25">
      <c r="B23" s="66" t="s">
        <v>47</v>
      </c>
      <c r="C23" s="69">
        <v>25</v>
      </c>
      <c r="D23" s="74">
        <f t="shared" si="0"/>
        <v>300</v>
      </c>
    </row>
    <row r="24" spans="1:4" x14ac:dyDescent="0.25">
      <c r="B24" s="66" t="s">
        <v>60</v>
      </c>
      <c r="C24" s="69">
        <v>0</v>
      </c>
      <c r="D24" s="74">
        <v>0</v>
      </c>
    </row>
    <row r="25" spans="1:4" x14ac:dyDescent="0.25">
      <c r="B25" s="66" t="s">
        <v>60</v>
      </c>
      <c r="C25" s="69">
        <v>0</v>
      </c>
      <c r="D25" s="74">
        <v>0</v>
      </c>
    </row>
    <row r="26" spans="1:4" x14ac:dyDescent="0.25">
      <c r="B26" s="66" t="s">
        <v>60</v>
      </c>
      <c r="C26" s="69">
        <v>0</v>
      </c>
      <c r="D26" s="74">
        <v>0</v>
      </c>
    </row>
    <row r="27" spans="1:4" x14ac:dyDescent="0.25">
      <c r="B27" s="66" t="s">
        <v>60</v>
      </c>
      <c r="C27" s="69">
        <v>0</v>
      </c>
      <c r="D27" s="74">
        <v>0</v>
      </c>
    </row>
    <row r="28" spans="1:4" x14ac:dyDescent="0.25">
      <c r="B28" s="66" t="s">
        <v>60</v>
      </c>
      <c r="C28" s="69">
        <v>25</v>
      </c>
      <c r="D28" s="74">
        <f t="shared" si="0"/>
        <v>300</v>
      </c>
    </row>
    <row r="29" spans="1:4" ht="3.75" customHeight="1" x14ac:dyDescent="0.25">
      <c r="A29" s="16"/>
      <c r="B29" s="16"/>
      <c r="C29" s="32"/>
      <c r="D29" s="74"/>
    </row>
    <row r="30" spans="1:4" x14ac:dyDescent="0.25">
      <c r="C30" s="33"/>
      <c r="D30" s="74"/>
    </row>
    <row r="31" spans="1:4" x14ac:dyDescent="0.25">
      <c r="C31" s="33"/>
      <c r="D31" s="74"/>
    </row>
    <row r="32" spans="1:4" ht="18.75" x14ac:dyDescent="0.3">
      <c r="C32" s="73">
        <f>SUM(C2:C31)</f>
        <v>404</v>
      </c>
      <c r="D32" s="73">
        <f>SUM(D2:D31)</f>
        <v>4848</v>
      </c>
    </row>
    <row r="33" spans="3:3" x14ac:dyDescent="0.25">
      <c r="C33" s="1"/>
    </row>
    <row r="34" spans="3:3" x14ac:dyDescent="0.25">
      <c r="C34" s="1"/>
    </row>
    <row r="35" spans="3:3" x14ac:dyDescent="0.25">
      <c r="C35" s="1"/>
    </row>
    <row r="36" spans="3:3" x14ac:dyDescent="0.25">
      <c r="C36" s="1"/>
    </row>
    <row r="37" spans="3:3" x14ac:dyDescent="0.25">
      <c r="C37" s="1"/>
    </row>
    <row r="38" spans="3:3" x14ac:dyDescent="0.25">
      <c r="C38" s="1"/>
    </row>
    <row r="39" spans="3:3" x14ac:dyDescent="0.25">
      <c r="C39" s="1"/>
    </row>
    <row r="40" spans="3:3" x14ac:dyDescent="0.25">
      <c r="C40" s="1"/>
    </row>
    <row r="41" spans="3:3" ht="4.5" customHeight="1" x14ac:dyDescent="0.25">
      <c r="C41" s="1"/>
    </row>
    <row r="42" spans="3:3" x14ac:dyDescent="0.25">
      <c r="C42" s="1"/>
    </row>
    <row r="43" spans="3:3" x14ac:dyDescent="0.25">
      <c r="C43" s="1"/>
    </row>
    <row r="44" spans="3:3" x14ac:dyDescent="0.25">
      <c r="C44" s="1"/>
    </row>
    <row r="45" spans="3:3" x14ac:dyDescent="0.25">
      <c r="C45" s="1"/>
    </row>
    <row r="46" spans="3:3" x14ac:dyDescent="0.25">
      <c r="C46" s="1"/>
    </row>
    <row r="47" spans="3:3" x14ac:dyDescent="0.25">
      <c r="C47" s="1"/>
    </row>
    <row r="48" spans="3:3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33"/>
  <sheetViews>
    <sheetView workbookViewId="0"/>
  </sheetViews>
  <sheetFormatPr defaultRowHeight="15" x14ac:dyDescent="0.25"/>
  <cols>
    <col min="1" max="1" width="19.42578125" customWidth="1"/>
    <col min="2" max="2" width="20.28515625" customWidth="1"/>
    <col min="3" max="3" width="18.7109375" customWidth="1"/>
    <col min="4" max="4" width="19.140625" customWidth="1"/>
  </cols>
  <sheetData>
    <row r="1" spans="1:4" ht="21" x14ac:dyDescent="0.35">
      <c r="A1" s="131" t="s">
        <v>64</v>
      </c>
      <c r="B1" s="132"/>
      <c r="C1" s="133" t="s">
        <v>1</v>
      </c>
      <c r="D1" s="133" t="s">
        <v>63</v>
      </c>
    </row>
    <row r="2" spans="1:4" x14ac:dyDescent="0.25">
      <c r="A2" s="29" t="s">
        <v>67</v>
      </c>
      <c r="B2" s="30"/>
      <c r="D2" s="30"/>
    </row>
    <row r="3" spans="1:4" x14ac:dyDescent="0.25">
      <c r="A3" s="28" t="s">
        <v>28</v>
      </c>
      <c r="B3" s="70">
        <v>50</v>
      </c>
      <c r="D3" s="30"/>
    </row>
    <row r="4" spans="1:4" x14ac:dyDescent="0.25">
      <c r="A4" s="28" t="s">
        <v>29</v>
      </c>
      <c r="B4" s="6">
        <v>12</v>
      </c>
    </row>
    <row r="5" spans="1:4" x14ac:dyDescent="0.25">
      <c r="A5" s="28" t="s">
        <v>36</v>
      </c>
      <c r="B5" s="5">
        <v>7.6499999999999999E-2</v>
      </c>
    </row>
    <row r="6" spans="1:4" x14ac:dyDescent="0.25">
      <c r="A6" s="28" t="s">
        <v>35</v>
      </c>
      <c r="B6" s="5">
        <v>2.6499999999999999E-2</v>
      </c>
    </row>
    <row r="7" spans="1:4" x14ac:dyDescent="0.25">
      <c r="A7" s="28" t="s">
        <v>34</v>
      </c>
      <c r="B7" s="14">
        <f>B3*(B5+B6)</f>
        <v>5.1499999999999995</v>
      </c>
    </row>
    <row r="8" spans="1:4" ht="15.75" x14ac:dyDescent="0.25">
      <c r="A8" s="28" t="s">
        <v>37</v>
      </c>
      <c r="B8" s="15">
        <f>B3+B7</f>
        <v>55.15</v>
      </c>
      <c r="C8" s="2">
        <f>D8/12</f>
        <v>238.98333333333332</v>
      </c>
      <c r="D8" s="135">
        <f>B8*52</f>
        <v>2867.7999999999997</v>
      </c>
    </row>
    <row r="9" spans="1:4" ht="6" customHeight="1" x14ac:dyDescent="0.25">
      <c r="B9" s="28"/>
      <c r="D9" s="136"/>
    </row>
    <row r="10" spans="1:4" x14ac:dyDescent="0.25">
      <c r="B10" s="28" t="s">
        <v>30</v>
      </c>
      <c r="C10" s="34">
        <v>0</v>
      </c>
      <c r="D10" s="134">
        <f t="shared" ref="D10" si="0">C10*12</f>
        <v>0</v>
      </c>
    </row>
    <row r="11" spans="1:4" x14ac:dyDescent="0.25">
      <c r="B11" s="28" t="s">
        <v>100</v>
      </c>
      <c r="C11" s="34">
        <v>200</v>
      </c>
      <c r="D11" s="134">
        <f t="shared" ref="D11:D13" si="1">C11*12</f>
        <v>2400</v>
      </c>
    </row>
    <row r="12" spans="1:4" x14ac:dyDescent="0.25">
      <c r="B12" s="28" t="s">
        <v>101</v>
      </c>
      <c r="C12" s="34">
        <v>225</v>
      </c>
      <c r="D12" s="134">
        <f t="shared" si="1"/>
        <v>2700</v>
      </c>
    </row>
    <row r="13" spans="1:4" x14ac:dyDescent="0.25">
      <c r="B13" s="28"/>
      <c r="C13" s="34"/>
      <c r="D13" s="134">
        <f t="shared" si="1"/>
        <v>0</v>
      </c>
    </row>
    <row r="14" spans="1:4" x14ac:dyDescent="0.25">
      <c r="B14" s="66" t="s">
        <v>54</v>
      </c>
      <c r="C14" s="69">
        <v>50</v>
      </c>
      <c r="D14" s="134">
        <f>C14*12</f>
        <v>600</v>
      </c>
    </row>
    <row r="15" spans="1:4" x14ac:dyDescent="0.25">
      <c r="B15" s="66" t="s">
        <v>62</v>
      </c>
      <c r="C15" s="69">
        <v>100</v>
      </c>
      <c r="D15" s="134">
        <f t="shared" ref="D15:D30" si="2">C15*12</f>
        <v>1200</v>
      </c>
    </row>
    <row r="16" spans="1:4" x14ac:dyDescent="0.25">
      <c r="B16" s="66" t="s">
        <v>56</v>
      </c>
      <c r="C16" s="69">
        <v>350</v>
      </c>
      <c r="D16" s="134">
        <f t="shared" si="2"/>
        <v>4200</v>
      </c>
    </row>
    <row r="17" spans="2:4" x14ac:dyDescent="0.25">
      <c r="B17" s="66" t="s">
        <v>2</v>
      </c>
      <c r="C17" s="69">
        <v>120</v>
      </c>
      <c r="D17" s="134">
        <f t="shared" si="2"/>
        <v>1440</v>
      </c>
    </row>
    <row r="18" spans="2:4" x14ac:dyDescent="0.25">
      <c r="B18" s="66" t="s">
        <v>65</v>
      </c>
      <c r="C18" s="69">
        <v>500</v>
      </c>
      <c r="D18" s="134">
        <f t="shared" si="2"/>
        <v>6000</v>
      </c>
    </row>
    <row r="19" spans="2:4" x14ac:dyDescent="0.25">
      <c r="B19" s="66" t="s">
        <v>66</v>
      </c>
      <c r="C19" s="69">
        <v>50</v>
      </c>
      <c r="D19" s="134">
        <f t="shared" si="2"/>
        <v>600</v>
      </c>
    </row>
    <row r="20" spans="2:4" x14ac:dyDescent="0.25">
      <c r="B20" s="66" t="s">
        <v>15</v>
      </c>
      <c r="C20" s="69"/>
      <c r="D20" s="134">
        <f t="shared" si="2"/>
        <v>0</v>
      </c>
    </row>
    <row r="21" spans="2:4" x14ac:dyDescent="0.25">
      <c r="B21" s="66" t="s">
        <v>15</v>
      </c>
      <c r="C21" s="69"/>
      <c r="D21" s="134">
        <f t="shared" si="2"/>
        <v>0</v>
      </c>
    </row>
    <row r="22" spans="2:4" x14ac:dyDescent="0.25">
      <c r="B22" s="66" t="s">
        <v>55</v>
      </c>
      <c r="C22" s="69"/>
      <c r="D22" s="134">
        <f t="shared" si="2"/>
        <v>0</v>
      </c>
    </row>
    <row r="23" spans="2:4" x14ac:dyDescent="0.25">
      <c r="B23" s="66" t="s">
        <v>57</v>
      </c>
      <c r="C23" s="69"/>
      <c r="D23" s="134">
        <f t="shared" si="2"/>
        <v>0</v>
      </c>
    </row>
    <row r="24" spans="2:4" x14ac:dyDescent="0.25">
      <c r="B24" s="66" t="s">
        <v>3</v>
      </c>
      <c r="C24" s="69"/>
      <c r="D24" s="134">
        <f t="shared" si="2"/>
        <v>0</v>
      </c>
    </row>
    <row r="25" spans="2:4" x14ac:dyDescent="0.25">
      <c r="B25" s="66" t="s">
        <v>58</v>
      </c>
      <c r="C25" s="69"/>
      <c r="D25" s="134">
        <f t="shared" si="2"/>
        <v>0</v>
      </c>
    </row>
    <row r="26" spans="2:4" x14ac:dyDescent="0.25">
      <c r="B26" s="66" t="s">
        <v>68</v>
      </c>
      <c r="C26" s="69">
        <v>0</v>
      </c>
      <c r="D26" s="134">
        <f t="shared" si="2"/>
        <v>0</v>
      </c>
    </row>
    <row r="27" spans="2:4" x14ac:dyDescent="0.25">
      <c r="B27" s="66" t="s">
        <v>15</v>
      </c>
      <c r="C27" s="69"/>
      <c r="D27" s="134">
        <f t="shared" si="2"/>
        <v>0</v>
      </c>
    </row>
    <row r="28" spans="2:4" x14ac:dyDescent="0.25">
      <c r="B28" s="66" t="s">
        <v>15</v>
      </c>
      <c r="C28" s="69"/>
      <c r="D28" s="134">
        <f t="shared" si="2"/>
        <v>0</v>
      </c>
    </row>
    <row r="29" spans="2:4" x14ac:dyDescent="0.25">
      <c r="B29" s="66" t="s">
        <v>15</v>
      </c>
      <c r="C29" s="69"/>
      <c r="D29" s="134">
        <f t="shared" si="2"/>
        <v>0</v>
      </c>
    </row>
    <row r="30" spans="2:4" ht="17.25" x14ac:dyDescent="0.4">
      <c r="B30" s="66"/>
      <c r="C30" s="76"/>
      <c r="D30" s="134">
        <f t="shared" si="2"/>
        <v>0</v>
      </c>
    </row>
    <row r="31" spans="2:4" ht="4.5" customHeight="1" x14ac:dyDescent="0.25">
      <c r="B31" s="66"/>
      <c r="C31" s="75"/>
      <c r="D31" s="75"/>
    </row>
    <row r="32" spans="2:4" x14ac:dyDescent="0.25">
      <c r="B32" s="66"/>
      <c r="C32" s="141">
        <f>SUM(C8:C31)</f>
        <v>1833.9833333333333</v>
      </c>
      <c r="D32" s="141">
        <f>SUM(D8:D30)</f>
        <v>22007.8</v>
      </c>
    </row>
    <row r="33" spans="2:4" x14ac:dyDescent="0.25">
      <c r="B33" s="66"/>
      <c r="C33" s="66"/>
      <c r="D33" s="6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5"/>
  <sheetViews>
    <sheetView workbookViewId="0"/>
  </sheetViews>
  <sheetFormatPr defaultRowHeight="15" x14ac:dyDescent="0.25"/>
  <cols>
    <col min="1" max="1" width="15.85546875" customWidth="1"/>
    <col min="2" max="2" width="19.42578125" customWidth="1"/>
    <col min="3" max="3" width="2.42578125" customWidth="1"/>
    <col min="4" max="4" width="19.5703125" customWidth="1"/>
    <col min="5" max="5" width="2.42578125" customWidth="1"/>
    <col min="6" max="6" width="19.5703125" customWidth="1"/>
    <col min="7" max="7" width="3.28515625" customWidth="1"/>
    <col min="8" max="8" width="20.42578125" customWidth="1"/>
    <col min="9" max="9" width="3" customWidth="1"/>
    <col min="10" max="10" width="23.85546875" customWidth="1"/>
  </cols>
  <sheetData>
    <row r="1" spans="1:12" ht="37.5" customHeight="1" x14ac:dyDescent="0.25">
      <c r="A1" s="153" t="s">
        <v>22</v>
      </c>
      <c r="B1" s="129"/>
      <c r="C1" s="140"/>
      <c r="D1" s="143" t="s">
        <v>130</v>
      </c>
      <c r="E1" s="50"/>
      <c r="F1" s="143" t="s">
        <v>131</v>
      </c>
      <c r="G1" s="50"/>
      <c r="H1" s="142" t="s">
        <v>132</v>
      </c>
      <c r="I1" s="50"/>
      <c r="J1" s="143" t="s">
        <v>133</v>
      </c>
    </row>
    <row r="2" spans="1:12" ht="18.75" x14ac:dyDescent="0.3">
      <c r="A2" s="80" t="s">
        <v>5</v>
      </c>
      <c r="B2" s="82" t="s">
        <v>0</v>
      </c>
      <c r="C2" s="140"/>
      <c r="D2" s="144">
        <f>J2/2000</f>
        <v>77.06</v>
      </c>
      <c r="E2" s="137"/>
      <c r="F2" s="144">
        <f>J2/52</f>
        <v>2963.8461538461538</v>
      </c>
      <c r="G2" s="137"/>
      <c r="H2" s="144">
        <f>'Truck #1'!H2</f>
        <v>12843.333333333334</v>
      </c>
      <c r="I2" s="137"/>
      <c r="J2" s="144">
        <f>'Truck #1'!I2</f>
        <v>154120</v>
      </c>
      <c r="L2" s="2"/>
    </row>
    <row r="3" spans="1:12" ht="18.75" x14ac:dyDescent="0.3">
      <c r="A3" s="114"/>
      <c r="B3" s="83" t="s">
        <v>69</v>
      </c>
      <c r="C3" s="140"/>
      <c r="D3" s="145">
        <f>J3/2000</f>
        <v>11.1225</v>
      </c>
      <c r="E3" s="137"/>
      <c r="F3" s="145">
        <f>J3/52</f>
        <v>427.78846153846155</v>
      </c>
      <c r="G3" s="137"/>
      <c r="H3" s="145">
        <f>'Truck #1'!K2</f>
        <v>1853.75</v>
      </c>
      <c r="I3" s="137"/>
      <c r="J3" s="145">
        <f>'Truck #1'!L2</f>
        <v>22245</v>
      </c>
      <c r="L3" s="2"/>
    </row>
    <row r="4" spans="1:12" ht="18.75" x14ac:dyDescent="0.3">
      <c r="A4" s="114"/>
      <c r="B4" s="115" t="s">
        <v>33</v>
      </c>
      <c r="C4" s="140"/>
      <c r="D4" s="145">
        <f t="shared" ref="D4:D6" si="0">J4/2000</f>
        <v>4.9775</v>
      </c>
      <c r="E4" s="137"/>
      <c r="F4" s="145">
        <f t="shared" ref="F4:F6" si="1">J4/52</f>
        <v>191.44230769230768</v>
      </c>
      <c r="G4" s="137"/>
      <c r="H4" s="145">
        <f>'Truck #1'!H40</f>
        <v>829.58333333333326</v>
      </c>
      <c r="I4" s="137"/>
      <c r="J4" s="145">
        <f>'Truck #1'!I40</f>
        <v>9955</v>
      </c>
      <c r="L4" s="2"/>
    </row>
    <row r="5" spans="1:12" ht="18.75" x14ac:dyDescent="0.3">
      <c r="A5" s="114"/>
      <c r="B5" s="116" t="s">
        <v>32</v>
      </c>
      <c r="C5" s="140"/>
      <c r="D5" s="145">
        <f t="shared" si="0"/>
        <v>35.461064023076929</v>
      </c>
      <c r="E5" s="137"/>
      <c r="F5" s="145">
        <f t="shared" si="1"/>
        <v>1363.8870778106511</v>
      </c>
      <c r="G5" s="137"/>
      <c r="H5" s="145">
        <f>'Truck #1'!H58</f>
        <v>5910.1773371794879</v>
      </c>
      <c r="I5" s="137"/>
      <c r="J5" s="145">
        <f>'Truck #1'!I58</f>
        <v>70922.128046153855</v>
      </c>
      <c r="L5" s="2"/>
    </row>
    <row r="6" spans="1:12" ht="18.75" x14ac:dyDescent="0.3">
      <c r="A6" s="114"/>
      <c r="B6" s="116" t="s">
        <v>126</v>
      </c>
      <c r="C6" s="140"/>
      <c r="D6" s="145">
        <f t="shared" si="0"/>
        <v>1.62</v>
      </c>
      <c r="E6" s="137"/>
      <c r="F6" s="145">
        <f t="shared" si="1"/>
        <v>62.307692307692307</v>
      </c>
      <c r="G6" s="137"/>
      <c r="H6" s="145">
        <f>J6/12</f>
        <v>270</v>
      </c>
      <c r="I6" s="137"/>
      <c r="J6" s="145">
        <f>'Truck #1'!E40*12</f>
        <v>3240</v>
      </c>
      <c r="L6" s="2"/>
    </row>
    <row r="7" spans="1:12" ht="18.75" x14ac:dyDescent="0.3">
      <c r="A7" s="114"/>
      <c r="B7" s="116" t="s">
        <v>127</v>
      </c>
      <c r="C7" s="140"/>
      <c r="D7" s="146">
        <f>D2-D3-D4-D5-D6</f>
        <v>23.878935976923071</v>
      </c>
      <c r="E7" s="138"/>
      <c r="F7" s="146">
        <f>F2-F3-F4-F5-F6</f>
        <v>918.42061449704136</v>
      </c>
      <c r="G7" s="138"/>
      <c r="H7" s="146">
        <f>H2-H3-H4-H5-H6</f>
        <v>3979.8226628205121</v>
      </c>
      <c r="I7" s="138"/>
      <c r="J7" s="146">
        <f>J2-J3-J4-J5-J6</f>
        <v>47757.871953846145</v>
      </c>
      <c r="L7" s="2"/>
    </row>
    <row r="8" spans="1:12" ht="8.25" customHeight="1" x14ac:dyDescent="0.3">
      <c r="A8" s="114"/>
      <c r="B8" s="116"/>
      <c r="C8" s="140"/>
      <c r="D8" s="114"/>
      <c r="E8" s="114"/>
      <c r="F8" s="114"/>
      <c r="G8" s="114"/>
      <c r="H8" s="114"/>
      <c r="I8" s="114"/>
      <c r="J8" s="114"/>
      <c r="L8" s="2"/>
    </row>
    <row r="9" spans="1:12" ht="18.75" x14ac:dyDescent="0.3">
      <c r="A9" s="117" t="s">
        <v>120</v>
      </c>
      <c r="B9" s="118" t="s">
        <v>0</v>
      </c>
      <c r="C9" s="140"/>
      <c r="D9" s="144">
        <f>J9/2000</f>
        <v>0</v>
      </c>
      <c r="E9" s="137"/>
      <c r="F9" s="144">
        <f>J9/52</f>
        <v>0</v>
      </c>
      <c r="G9" s="137"/>
      <c r="H9" s="144">
        <f>'Truck #2'!H2</f>
        <v>0</v>
      </c>
      <c r="I9" s="137"/>
      <c r="J9" s="144">
        <f>'Truck #2'!I2</f>
        <v>0</v>
      </c>
      <c r="L9" s="2"/>
    </row>
    <row r="10" spans="1:12" ht="18.75" x14ac:dyDescent="0.3">
      <c r="A10" s="117"/>
      <c r="B10" s="119" t="s">
        <v>69</v>
      </c>
      <c r="C10" s="140"/>
      <c r="D10" s="145">
        <f>J10/2000</f>
        <v>0</v>
      </c>
      <c r="E10" s="137"/>
      <c r="F10" s="145">
        <f>J10/52</f>
        <v>0</v>
      </c>
      <c r="G10" s="137"/>
      <c r="H10" s="145">
        <f>'Truck #2'!K2</f>
        <v>0</v>
      </c>
      <c r="I10" s="137"/>
      <c r="J10" s="145">
        <f>'Truck #2'!L2</f>
        <v>0</v>
      </c>
      <c r="L10" s="2"/>
    </row>
    <row r="11" spans="1:12" ht="18.75" x14ac:dyDescent="0.3">
      <c r="A11" s="120"/>
      <c r="B11" s="121" t="s">
        <v>33</v>
      </c>
      <c r="C11" s="140"/>
      <c r="D11" s="145">
        <f t="shared" ref="D11:D13" si="2">J11/2000</f>
        <v>0</v>
      </c>
      <c r="E11" s="137"/>
      <c r="F11" s="145">
        <f t="shared" ref="F11:F13" si="3">J11/52</f>
        <v>0</v>
      </c>
      <c r="G11" s="137"/>
      <c r="H11" s="145">
        <f>'Truck #2'!H40</f>
        <v>0</v>
      </c>
      <c r="I11" s="137"/>
      <c r="J11" s="145">
        <f>'Truck #2'!I40</f>
        <v>0</v>
      </c>
      <c r="L11" s="2"/>
    </row>
    <row r="12" spans="1:12" ht="18.75" x14ac:dyDescent="0.3">
      <c r="A12" s="120"/>
      <c r="B12" s="122" t="s">
        <v>32</v>
      </c>
      <c r="C12" s="140"/>
      <c r="D12" s="145">
        <f t="shared" si="2"/>
        <v>0</v>
      </c>
      <c r="E12" s="138"/>
      <c r="F12" s="145">
        <f t="shared" si="3"/>
        <v>0</v>
      </c>
      <c r="G12" s="138"/>
      <c r="H12" s="145">
        <f>'Truck #2'!H58</f>
        <v>0</v>
      </c>
      <c r="I12" s="138"/>
      <c r="J12" s="145">
        <f>'Truck #2'!I58</f>
        <v>0</v>
      </c>
      <c r="L12" s="2"/>
    </row>
    <row r="13" spans="1:12" ht="18.75" x14ac:dyDescent="0.3">
      <c r="A13" s="120"/>
      <c r="B13" s="122" t="s">
        <v>126</v>
      </c>
      <c r="C13" s="140"/>
      <c r="D13" s="145">
        <f t="shared" si="2"/>
        <v>0</v>
      </c>
      <c r="E13" s="138"/>
      <c r="F13" s="145">
        <f t="shared" si="3"/>
        <v>0</v>
      </c>
      <c r="G13" s="138"/>
      <c r="H13" s="145">
        <f>J13/12</f>
        <v>0</v>
      </c>
      <c r="I13" s="138"/>
      <c r="J13" s="145">
        <f>'Truck #2'!E40*12</f>
        <v>0</v>
      </c>
      <c r="L13" s="2"/>
    </row>
    <row r="14" spans="1:12" ht="18.75" x14ac:dyDescent="0.3">
      <c r="A14" s="120"/>
      <c r="B14" s="122" t="s">
        <v>128</v>
      </c>
      <c r="C14" s="140"/>
      <c r="D14" s="146">
        <f>D9-D10-D11-D12-D13</f>
        <v>0</v>
      </c>
      <c r="E14" s="138"/>
      <c r="F14" s="146">
        <f>F9-F10-F11-F12-F13</f>
        <v>0</v>
      </c>
      <c r="G14" s="138"/>
      <c r="H14" s="146">
        <f>H9-H10-H11-H12-H13</f>
        <v>0</v>
      </c>
      <c r="I14" s="138"/>
      <c r="J14" s="146">
        <f>J9-J10-J11-J12-J13</f>
        <v>0</v>
      </c>
      <c r="L14" s="2"/>
    </row>
    <row r="15" spans="1:12" ht="6.75" customHeight="1" x14ac:dyDescent="0.3">
      <c r="A15" s="120"/>
      <c r="B15" s="122"/>
      <c r="C15" s="140"/>
      <c r="D15" s="120"/>
      <c r="E15" s="120"/>
      <c r="F15" s="120"/>
      <c r="G15" s="120"/>
      <c r="H15" s="120"/>
      <c r="I15" s="120"/>
      <c r="J15" s="120"/>
      <c r="L15" s="2"/>
    </row>
    <row r="16" spans="1:12" ht="18.75" x14ac:dyDescent="0.3">
      <c r="A16" s="123" t="s">
        <v>121</v>
      </c>
      <c r="B16" s="124" t="s">
        <v>0</v>
      </c>
      <c r="C16" s="140"/>
      <c r="D16" s="144">
        <f>J16/2000</f>
        <v>0</v>
      </c>
      <c r="E16" s="137"/>
      <c r="F16" s="144">
        <f>J16/52</f>
        <v>0</v>
      </c>
      <c r="G16" s="137"/>
      <c r="H16" s="144">
        <f>'Truck #3'!H2</f>
        <v>0</v>
      </c>
      <c r="I16" s="137"/>
      <c r="J16" s="144">
        <f>'Truck #3'!I2</f>
        <v>0</v>
      </c>
      <c r="L16" s="2"/>
    </row>
    <row r="17" spans="1:12" ht="18.75" x14ac:dyDescent="0.3">
      <c r="A17" s="123"/>
      <c r="B17" s="125" t="s">
        <v>69</v>
      </c>
      <c r="C17" s="140"/>
      <c r="D17" s="145">
        <f>J17/2000</f>
        <v>0</v>
      </c>
      <c r="E17" s="137"/>
      <c r="F17" s="145">
        <f>J17/52</f>
        <v>0</v>
      </c>
      <c r="G17" s="137"/>
      <c r="H17" s="145">
        <f>'Truck #3'!K2</f>
        <v>0</v>
      </c>
      <c r="I17" s="137"/>
      <c r="J17" s="145">
        <f>'Truck #3'!L2</f>
        <v>0</v>
      </c>
      <c r="L17" s="2"/>
    </row>
    <row r="18" spans="1:12" ht="18.75" x14ac:dyDescent="0.3">
      <c r="A18" s="126"/>
      <c r="B18" s="127" t="s">
        <v>33</v>
      </c>
      <c r="C18" s="140"/>
      <c r="D18" s="145">
        <f t="shared" ref="D18:D20" si="4">J18/2000</f>
        <v>0</v>
      </c>
      <c r="E18" s="137"/>
      <c r="F18" s="145">
        <f t="shared" ref="F18:F20" si="5">J18/52</f>
        <v>0</v>
      </c>
      <c r="G18" s="137"/>
      <c r="H18" s="145">
        <f>'Truck #3'!H40</f>
        <v>0</v>
      </c>
      <c r="I18" s="137"/>
      <c r="J18" s="145">
        <f>'Truck #3'!I40</f>
        <v>0</v>
      </c>
      <c r="L18" s="2"/>
    </row>
    <row r="19" spans="1:12" ht="18.75" x14ac:dyDescent="0.3">
      <c r="A19" s="126"/>
      <c r="B19" s="128" t="s">
        <v>32</v>
      </c>
      <c r="C19" s="140"/>
      <c r="D19" s="145">
        <f t="shared" si="4"/>
        <v>0</v>
      </c>
      <c r="E19" s="138"/>
      <c r="F19" s="145">
        <f t="shared" si="5"/>
        <v>0</v>
      </c>
      <c r="G19" s="138"/>
      <c r="H19" s="145">
        <f>'Truck #3'!H58</f>
        <v>0</v>
      </c>
      <c r="I19" s="138"/>
      <c r="J19" s="145">
        <f>'Truck #3'!I58</f>
        <v>0</v>
      </c>
      <c r="L19" s="2"/>
    </row>
    <row r="20" spans="1:12" ht="18.75" x14ac:dyDescent="0.3">
      <c r="A20" s="126"/>
      <c r="B20" s="128" t="s">
        <v>126</v>
      </c>
      <c r="C20" s="140"/>
      <c r="D20" s="145">
        <f t="shared" si="4"/>
        <v>0</v>
      </c>
      <c r="E20" s="138"/>
      <c r="F20" s="145">
        <f t="shared" si="5"/>
        <v>0</v>
      </c>
      <c r="G20" s="138"/>
      <c r="H20" s="145">
        <f>J20/12</f>
        <v>0</v>
      </c>
      <c r="I20" s="138"/>
      <c r="J20" s="145">
        <f>'Truck #3'!E40*12</f>
        <v>0</v>
      </c>
      <c r="L20" s="2"/>
    </row>
    <row r="21" spans="1:12" ht="18.75" x14ac:dyDescent="0.3">
      <c r="A21" s="126"/>
      <c r="B21" s="128" t="s">
        <v>128</v>
      </c>
      <c r="C21" s="140"/>
      <c r="D21" s="146">
        <f>D16-D17-D18-D19-D20</f>
        <v>0</v>
      </c>
      <c r="E21" s="138"/>
      <c r="F21" s="146">
        <f>F16-F17-F18-F19-F20</f>
        <v>0</v>
      </c>
      <c r="G21" s="138"/>
      <c r="H21" s="146">
        <f>H16-H17-H18-H19-H20</f>
        <v>0</v>
      </c>
      <c r="I21" s="138"/>
      <c r="J21" s="146">
        <f>J16-J17-J18-J19-J20</f>
        <v>0</v>
      </c>
      <c r="L21" s="2"/>
    </row>
    <row r="22" spans="1:12" ht="6" customHeight="1" x14ac:dyDescent="0.3">
      <c r="A22" s="126"/>
      <c r="B22" s="128"/>
      <c r="C22" s="140"/>
      <c r="D22" s="126"/>
      <c r="E22" s="126"/>
      <c r="F22" s="126"/>
      <c r="G22" s="126"/>
      <c r="H22" s="126"/>
      <c r="I22" s="126"/>
      <c r="J22" s="126"/>
      <c r="L22" s="2"/>
    </row>
    <row r="23" spans="1:12" ht="18.75" x14ac:dyDescent="0.3">
      <c r="A23" s="108" t="s">
        <v>122</v>
      </c>
      <c r="B23" s="109" t="s">
        <v>0</v>
      </c>
      <c r="C23" s="140"/>
      <c r="D23" s="144">
        <f>J23/2000</f>
        <v>0</v>
      </c>
      <c r="E23" s="137"/>
      <c r="F23" s="144">
        <f>J23/52</f>
        <v>0</v>
      </c>
      <c r="G23" s="137"/>
      <c r="H23" s="144">
        <f>'Truck 4'!H2</f>
        <v>0</v>
      </c>
      <c r="I23" s="137"/>
      <c r="J23" s="144">
        <f>'Truck 4'!I2</f>
        <v>0</v>
      </c>
      <c r="L23" s="2"/>
    </row>
    <row r="24" spans="1:12" ht="18.75" x14ac:dyDescent="0.3">
      <c r="A24" s="108"/>
      <c r="B24" s="110" t="s">
        <v>69</v>
      </c>
      <c r="C24" s="140"/>
      <c r="D24" s="145">
        <f>J24/2000</f>
        <v>0</v>
      </c>
      <c r="E24" s="137"/>
      <c r="F24" s="145">
        <f>J24/52</f>
        <v>0</v>
      </c>
      <c r="G24" s="137"/>
      <c r="H24" s="145">
        <f>'Truck 4'!K2</f>
        <v>0</v>
      </c>
      <c r="I24" s="137"/>
      <c r="J24" s="145">
        <f>'Truck 4'!L2</f>
        <v>0</v>
      </c>
      <c r="L24" s="2"/>
    </row>
    <row r="25" spans="1:12" ht="18.75" x14ac:dyDescent="0.3">
      <c r="A25" s="111"/>
      <c r="B25" s="112" t="s">
        <v>33</v>
      </c>
      <c r="C25" s="140"/>
      <c r="D25" s="145">
        <f t="shared" ref="D25:D27" si="6">J25/2000</f>
        <v>0</v>
      </c>
      <c r="E25" s="137"/>
      <c r="F25" s="145">
        <f t="shared" ref="F25:F27" si="7">J25/52</f>
        <v>0</v>
      </c>
      <c r="G25" s="137"/>
      <c r="H25" s="145">
        <f>'Truck 4'!H40</f>
        <v>0</v>
      </c>
      <c r="I25" s="137"/>
      <c r="J25" s="145">
        <f>'Truck 4'!I40</f>
        <v>0</v>
      </c>
      <c r="L25" s="2"/>
    </row>
    <row r="26" spans="1:12" ht="18.75" x14ac:dyDescent="0.3">
      <c r="A26" s="111"/>
      <c r="B26" s="113" t="s">
        <v>32</v>
      </c>
      <c r="C26" s="140"/>
      <c r="D26" s="145">
        <f t="shared" si="6"/>
        <v>0</v>
      </c>
      <c r="E26" s="138"/>
      <c r="F26" s="145">
        <f t="shared" si="7"/>
        <v>0</v>
      </c>
      <c r="G26" s="138"/>
      <c r="H26" s="145">
        <f>'Truck 4'!H58</f>
        <v>0</v>
      </c>
      <c r="I26" s="138"/>
      <c r="J26" s="145">
        <f>'Truck 4'!I58</f>
        <v>0</v>
      </c>
      <c r="L26" s="2"/>
    </row>
    <row r="27" spans="1:12" ht="18.75" x14ac:dyDescent="0.3">
      <c r="A27" s="111"/>
      <c r="B27" s="113" t="s">
        <v>126</v>
      </c>
      <c r="C27" s="140"/>
      <c r="D27" s="145">
        <f t="shared" si="6"/>
        <v>0</v>
      </c>
      <c r="E27" s="138"/>
      <c r="F27" s="145">
        <f t="shared" si="7"/>
        <v>0</v>
      </c>
      <c r="G27" s="138"/>
      <c r="H27" s="145">
        <f>J27/12</f>
        <v>0</v>
      </c>
      <c r="I27" s="138"/>
      <c r="J27" s="145">
        <f>'Truck 4'!E40*12</f>
        <v>0</v>
      </c>
      <c r="L27" s="2"/>
    </row>
    <row r="28" spans="1:12" ht="18.75" x14ac:dyDescent="0.3">
      <c r="A28" s="111"/>
      <c r="B28" s="113" t="s">
        <v>128</v>
      </c>
      <c r="C28" s="140"/>
      <c r="D28" s="146">
        <f>D23-D24-D25-D26-D27</f>
        <v>0</v>
      </c>
      <c r="E28" s="138"/>
      <c r="F28" s="146">
        <f>F23-F24-F25-F26-F27</f>
        <v>0</v>
      </c>
      <c r="G28" s="138"/>
      <c r="H28" s="146">
        <f>H23-H24-H25-H26-H27</f>
        <v>0</v>
      </c>
      <c r="I28" s="138"/>
      <c r="J28" s="146">
        <f>J23-J24-J25-J26-J27</f>
        <v>0</v>
      </c>
      <c r="L28" s="2"/>
    </row>
    <row r="29" spans="1:12" ht="6.75" customHeight="1" x14ac:dyDescent="0.3">
      <c r="A29" s="111"/>
      <c r="B29" s="113"/>
      <c r="C29" s="140"/>
      <c r="D29" s="111"/>
      <c r="E29" s="111"/>
      <c r="F29" s="111"/>
      <c r="G29" s="111"/>
      <c r="H29" s="111"/>
      <c r="I29" s="111"/>
      <c r="J29" s="111"/>
      <c r="L29" s="2"/>
    </row>
    <row r="30" spans="1:12" ht="18.75" x14ac:dyDescent="0.3">
      <c r="A30" s="106" t="s">
        <v>123</v>
      </c>
      <c r="B30" s="107"/>
      <c r="C30" s="140"/>
      <c r="D30" s="130">
        <f>J30/2000</f>
        <v>2.4239999999999999</v>
      </c>
      <c r="E30" s="139"/>
      <c r="F30" s="130">
        <f>J30/52</f>
        <v>93.230769230769226</v>
      </c>
      <c r="G30" s="139"/>
      <c r="H30" s="130">
        <f>'Supplies &amp; Repairs'!C32</f>
        <v>404</v>
      </c>
      <c r="I30" s="139"/>
      <c r="J30" s="130">
        <f>'Supplies &amp; Repairs'!D32</f>
        <v>4848</v>
      </c>
      <c r="L30" s="2"/>
    </row>
    <row r="31" spans="1:12" ht="21" x14ac:dyDescent="0.35">
      <c r="A31" s="150" t="s">
        <v>64</v>
      </c>
      <c r="B31" s="131"/>
      <c r="C31" s="140"/>
      <c r="D31" s="134">
        <f>J31/2000</f>
        <v>11.0039</v>
      </c>
      <c r="E31" s="140"/>
      <c r="F31" s="134">
        <f>J31/52</f>
        <v>423.22692307692307</v>
      </c>
      <c r="G31" s="140"/>
      <c r="H31" s="134">
        <f>Overhead!C32</f>
        <v>1833.9833333333333</v>
      </c>
      <c r="I31" s="140"/>
      <c r="J31" s="134">
        <f>Overhead!D32</f>
        <v>22007.8</v>
      </c>
      <c r="L31" s="2"/>
    </row>
    <row r="32" spans="1:12" ht="6.75" customHeight="1" x14ac:dyDescent="0.25">
      <c r="A32" s="147"/>
      <c r="B32" s="147"/>
      <c r="C32" s="148"/>
      <c r="D32" s="147"/>
      <c r="E32" s="148"/>
      <c r="F32" s="147"/>
      <c r="G32" s="148"/>
      <c r="H32" s="147"/>
      <c r="I32" s="148"/>
      <c r="J32" s="147"/>
      <c r="L32" s="2"/>
    </row>
    <row r="33" spans="1:12" ht="18.75" x14ac:dyDescent="0.3">
      <c r="A33" s="149" t="s">
        <v>129</v>
      </c>
      <c r="B33" s="149"/>
      <c r="C33" s="140"/>
      <c r="D33" s="149">
        <f>+D28+D21+D14+D7-D30-D31</f>
        <v>10.451035976923071</v>
      </c>
      <c r="E33" s="140"/>
      <c r="F33" s="149">
        <f>+F28+F21+F14+F7-F30-F31</f>
        <v>401.96292218934911</v>
      </c>
      <c r="G33" s="140"/>
      <c r="H33" s="149">
        <f>+H28+H21+H14+H7-H30-H31</f>
        <v>1741.8393294871787</v>
      </c>
      <c r="I33" s="140"/>
      <c r="J33" s="149">
        <f>+J28+J21+J14+J7-J30-J31</f>
        <v>20902.071953846145</v>
      </c>
      <c r="L33" s="2"/>
    </row>
    <row r="55" spans="1:1" x14ac:dyDescent="0.25">
      <c r="A55" t="s">
        <v>135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Truck #1</vt:lpstr>
      <vt:lpstr>Truck #2</vt:lpstr>
      <vt:lpstr>Truck #3</vt:lpstr>
      <vt:lpstr>Truck 4</vt:lpstr>
      <vt:lpstr>Supplies &amp; Repairs</vt:lpstr>
      <vt:lpstr>Overhead</vt:lpstr>
      <vt:lpstr>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EDSEI_000</dc:creator>
  <cp:lastModifiedBy>EDSEI_000</cp:lastModifiedBy>
  <dcterms:created xsi:type="dcterms:W3CDTF">2016-10-13T21:15:52Z</dcterms:created>
  <dcterms:modified xsi:type="dcterms:W3CDTF">2016-11-01T19:16:02Z</dcterms:modified>
</cp:coreProperties>
</file>